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4980" yWindow="680" windowWidth="18500" windowHeight="17000"/>
  </bookViews>
  <sheets>
    <sheet name="gc_CSCE150A" sheetId="1" r:id="rId1"/>
  </sheets>
  <definedNames>
    <definedName name="_xlnm.Print_Area" localSheetId="0">gc_CSCE150A!$A$1:$AA$77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Y4" i="1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3"/>
  <c r="D82"/>
  <c r="D83"/>
  <c r="D84"/>
  <c r="D85"/>
  <c r="D86"/>
  <c r="D87"/>
  <c r="D88"/>
  <c r="D89"/>
  <c r="D90"/>
  <c r="D91"/>
  <c r="D81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3"/>
  <c r="O4"/>
  <c r="T4"/>
  <c r="W4"/>
  <c r="X4"/>
  <c r="K5"/>
  <c r="O5"/>
  <c r="E5"/>
  <c r="H5"/>
  <c r="Q5"/>
  <c r="T5"/>
  <c r="W5"/>
  <c r="X5"/>
  <c r="O6"/>
  <c r="T6"/>
  <c r="W6"/>
  <c r="X6"/>
  <c r="K7"/>
  <c r="O7"/>
  <c r="E7"/>
  <c r="H7"/>
  <c r="Q7"/>
  <c r="T7"/>
  <c r="W7"/>
  <c r="X7"/>
  <c r="K8"/>
  <c r="O8"/>
  <c r="E8"/>
  <c r="Q8"/>
  <c r="T8"/>
  <c r="W8"/>
  <c r="X8"/>
  <c r="K9"/>
  <c r="O9"/>
  <c r="E9"/>
  <c r="H9"/>
  <c r="Q9"/>
  <c r="T9"/>
  <c r="W9"/>
  <c r="X9"/>
  <c r="K10"/>
  <c r="O10"/>
  <c r="E10"/>
  <c r="H10"/>
  <c r="Q10"/>
  <c r="T10"/>
  <c r="W10"/>
  <c r="X10"/>
  <c r="K11"/>
  <c r="O11"/>
  <c r="E11"/>
  <c r="H11"/>
  <c r="Q11"/>
  <c r="T11"/>
  <c r="W11"/>
  <c r="X11"/>
  <c r="K12"/>
  <c r="O12"/>
  <c r="E12"/>
  <c r="T12"/>
  <c r="W12"/>
  <c r="X12"/>
  <c r="K13"/>
  <c r="O13"/>
  <c r="E13"/>
  <c r="H13"/>
  <c r="Q13"/>
  <c r="T13"/>
  <c r="W13"/>
  <c r="X13"/>
  <c r="K14"/>
  <c r="O14"/>
  <c r="E14"/>
  <c r="H14"/>
  <c r="Q14"/>
  <c r="T14"/>
  <c r="W14"/>
  <c r="X14"/>
  <c r="K15"/>
  <c r="O15"/>
  <c r="E15"/>
  <c r="T15"/>
  <c r="W15"/>
  <c r="X15"/>
  <c r="K16"/>
  <c r="O16"/>
  <c r="E16"/>
  <c r="H16"/>
  <c r="Q16"/>
  <c r="T16"/>
  <c r="W16"/>
  <c r="X16"/>
  <c r="K17"/>
  <c r="O17"/>
  <c r="E17"/>
  <c r="H17"/>
  <c r="Q17"/>
  <c r="T17"/>
  <c r="W17"/>
  <c r="X17"/>
  <c r="K18"/>
  <c r="O18"/>
  <c r="E18"/>
  <c r="H18"/>
  <c r="Q18"/>
  <c r="T18"/>
  <c r="W18"/>
  <c r="X18"/>
  <c r="K19"/>
  <c r="O19"/>
  <c r="E19"/>
  <c r="H19"/>
  <c r="Q19"/>
  <c r="T19"/>
  <c r="W19"/>
  <c r="X19"/>
  <c r="K20"/>
  <c r="O20"/>
  <c r="E20"/>
  <c r="H20"/>
  <c r="Q20"/>
  <c r="T20"/>
  <c r="W20"/>
  <c r="X20"/>
  <c r="K21"/>
  <c r="O21"/>
  <c r="E21"/>
  <c r="H21"/>
  <c r="Q21"/>
  <c r="T21"/>
  <c r="W21"/>
  <c r="X21"/>
  <c r="K22"/>
  <c r="O22"/>
  <c r="E22"/>
  <c r="H22"/>
  <c r="Q22"/>
  <c r="T22"/>
  <c r="W22"/>
  <c r="X22"/>
  <c r="K23"/>
  <c r="O23"/>
  <c r="E23"/>
  <c r="H23"/>
  <c r="Q23"/>
  <c r="T23"/>
  <c r="W23"/>
  <c r="X23"/>
  <c r="K24"/>
  <c r="O24"/>
  <c r="E24"/>
  <c r="H24"/>
  <c r="Q24"/>
  <c r="T24"/>
  <c r="W24"/>
  <c r="X24"/>
  <c r="K25"/>
  <c r="O25"/>
  <c r="E25"/>
  <c r="H25"/>
  <c r="Q25"/>
  <c r="T25"/>
  <c r="W25"/>
  <c r="X25"/>
  <c r="K26"/>
  <c r="O26"/>
  <c r="E26"/>
  <c r="H26"/>
  <c r="Q26"/>
  <c r="T26"/>
  <c r="W26"/>
  <c r="X26"/>
  <c r="K27"/>
  <c r="O27"/>
  <c r="E27"/>
  <c r="H27"/>
  <c r="Q27"/>
  <c r="T27"/>
  <c r="W27"/>
  <c r="X27"/>
  <c r="K28"/>
  <c r="O28"/>
  <c r="E28"/>
  <c r="H28"/>
  <c r="Q28"/>
  <c r="T28"/>
  <c r="W28"/>
  <c r="X28"/>
  <c r="K29"/>
  <c r="O29"/>
  <c r="E29"/>
  <c r="H29"/>
  <c r="Q29"/>
  <c r="T29"/>
  <c r="W29"/>
  <c r="X29"/>
  <c r="K30"/>
  <c r="O30"/>
  <c r="E30"/>
  <c r="H30"/>
  <c r="Q30"/>
  <c r="T30"/>
  <c r="W30"/>
  <c r="X30"/>
  <c r="K31"/>
  <c r="O31"/>
  <c r="E31"/>
  <c r="H31"/>
  <c r="Q31"/>
  <c r="T31"/>
  <c r="W31"/>
  <c r="X31"/>
  <c r="K32"/>
  <c r="O32"/>
  <c r="E32"/>
  <c r="H32"/>
  <c r="Q32"/>
  <c r="T32"/>
  <c r="W32"/>
  <c r="X32"/>
  <c r="K33"/>
  <c r="O33"/>
  <c r="E33"/>
  <c r="H33"/>
  <c r="Q33"/>
  <c r="T33"/>
  <c r="W33"/>
  <c r="X33"/>
  <c r="K34"/>
  <c r="O34"/>
  <c r="E34"/>
  <c r="Q34"/>
  <c r="T34"/>
  <c r="W34"/>
  <c r="X34"/>
  <c r="K35"/>
  <c r="O35"/>
  <c r="E35"/>
  <c r="H35"/>
  <c r="Q35"/>
  <c r="T35"/>
  <c r="W35"/>
  <c r="X35"/>
  <c r="K36"/>
  <c r="O36"/>
  <c r="E36"/>
  <c r="H36"/>
  <c r="Q36"/>
  <c r="T36"/>
  <c r="W36"/>
  <c r="X36"/>
  <c r="K37"/>
  <c r="O37"/>
  <c r="E37"/>
  <c r="H37"/>
  <c r="Q37"/>
  <c r="T37"/>
  <c r="W37"/>
  <c r="X37"/>
  <c r="K38"/>
  <c r="O38"/>
  <c r="E38"/>
  <c r="H38"/>
  <c r="Q38"/>
  <c r="T38"/>
  <c r="W38"/>
  <c r="X38"/>
  <c r="K39"/>
  <c r="O39"/>
  <c r="E39"/>
  <c r="H39"/>
  <c r="Q39"/>
  <c r="T39"/>
  <c r="W39"/>
  <c r="X39"/>
  <c r="K40"/>
  <c r="O40"/>
  <c r="E40"/>
  <c r="H40"/>
  <c r="Q40"/>
  <c r="T40"/>
  <c r="W40"/>
  <c r="X40"/>
  <c r="K41"/>
  <c r="O41"/>
  <c r="E41"/>
  <c r="H41"/>
  <c r="Q41"/>
  <c r="T41"/>
  <c r="W41"/>
  <c r="X41"/>
  <c r="K42"/>
  <c r="O42"/>
  <c r="E42"/>
  <c r="H42"/>
  <c r="Q42"/>
  <c r="T42"/>
  <c r="W42"/>
  <c r="X42"/>
  <c r="K43"/>
  <c r="O43"/>
  <c r="E43"/>
  <c r="H43"/>
  <c r="Q43"/>
  <c r="T43"/>
  <c r="W43"/>
  <c r="X43"/>
  <c r="K44"/>
  <c r="O44"/>
  <c r="E44"/>
  <c r="H44"/>
  <c r="Q44"/>
  <c r="T44"/>
  <c r="W44"/>
  <c r="X44"/>
  <c r="K45"/>
  <c r="O45"/>
  <c r="E45"/>
  <c r="H45"/>
  <c r="Q45"/>
  <c r="T45"/>
  <c r="W45"/>
  <c r="X45"/>
  <c r="K46"/>
  <c r="O46"/>
  <c r="E46"/>
  <c r="H46"/>
  <c r="Q46"/>
  <c r="T46"/>
  <c r="W46"/>
  <c r="X46"/>
  <c r="K47"/>
  <c r="O47"/>
  <c r="E47"/>
  <c r="H47"/>
  <c r="Q47"/>
  <c r="T47"/>
  <c r="W47"/>
  <c r="X47"/>
  <c r="K48"/>
  <c r="O48"/>
  <c r="E48"/>
  <c r="H48"/>
  <c r="Q48"/>
  <c r="T48"/>
  <c r="W48"/>
  <c r="X48"/>
  <c r="K49"/>
  <c r="O49"/>
  <c r="E49"/>
  <c r="H49"/>
  <c r="Q49"/>
  <c r="T49"/>
  <c r="W49"/>
  <c r="X49"/>
  <c r="K50"/>
  <c r="O50"/>
  <c r="E50"/>
  <c r="H50"/>
  <c r="T50"/>
  <c r="W50"/>
  <c r="X50"/>
  <c r="K51"/>
  <c r="O51"/>
  <c r="E51"/>
  <c r="H51"/>
  <c r="Q51"/>
  <c r="T51"/>
  <c r="W51"/>
  <c r="X51"/>
  <c r="K52"/>
  <c r="O52"/>
  <c r="E52"/>
  <c r="H52"/>
  <c r="Q52"/>
  <c r="T52"/>
  <c r="W52"/>
  <c r="X52"/>
  <c r="K53"/>
  <c r="O53"/>
  <c r="E53"/>
  <c r="H53"/>
  <c r="Q53"/>
  <c r="T53"/>
  <c r="W53"/>
  <c r="X53"/>
  <c r="K54"/>
  <c r="O54"/>
  <c r="E54"/>
  <c r="H54"/>
  <c r="Q54"/>
  <c r="T54"/>
  <c r="W54"/>
  <c r="X54"/>
  <c r="K55"/>
  <c r="O55"/>
  <c r="E55"/>
  <c r="H55"/>
  <c r="Q55"/>
  <c r="T55"/>
  <c r="W55"/>
  <c r="X55"/>
  <c r="K56"/>
  <c r="O56"/>
  <c r="E56"/>
  <c r="H56"/>
  <c r="Q56"/>
  <c r="T56"/>
  <c r="W56"/>
  <c r="X56"/>
  <c r="K57"/>
  <c r="O57"/>
  <c r="E57"/>
  <c r="H57"/>
  <c r="Q57"/>
  <c r="T57"/>
  <c r="W57"/>
  <c r="X57"/>
  <c r="K58"/>
  <c r="O58"/>
  <c r="E58"/>
  <c r="T58"/>
  <c r="W58"/>
  <c r="X58"/>
  <c r="K59"/>
  <c r="O59"/>
  <c r="E59"/>
  <c r="H59"/>
  <c r="Q59"/>
  <c r="T59"/>
  <c r="W59"/>
  <c r="X59"/>
  <c r="K60"/>
  <c r="O60"/>
  <c r="E60"/>
  <c r="H60"/>
  <c r="Q60"/>
  <c r="T60"/>
  <c r="W60"/>
  <c r="X60"/>
  <c r="K61"/>
  <c r="O61"/>
  <c r="E61"/>
  <c r="H61"/>
  <c r="T61"/>
  <c r="W61"/>
  <c r="X61"/>
  <c r="K62"/>
  <c r="O62"/>
  <c r="E62"/>
  <c r="H62"/>
  <c r="Q62"/>
  <c r="T62"/>
  <c r="W62"/>
  <c r="X62"/>
  <c r="K63"/>
  <c r="O63"/>
  <c r="E63"/>
  <c r="H63"/>
  <c r="Q63"/>
  <c r="T63"/>
  <c r="W63"/>
  <c r="X63"/>
  <c r="K64"/>
  <c r="O64"/>
  <c r="E64"/>
  <c r="H64"/>
  <c r="Q64"/>
  <c r="T64"/>
  <c r="W64"/>
  <c r="X64"/>
  <c r="K65"/>
  <c r="O65"/>
  <c r="E65"/>
  <c r="H65"/>
  <c r="Q65"/>
  <c r="T65"/>
  <c r="W65"/>
  <c r="X65"/>
  <c r="K66"/>
  <c r="O66"/>
  <c r="E66"/>
  <c r="H66"/>
  <c r="Q66"/>
  <c r="T66"/>
  <c r="W66"/>
  <c r="X66"/>
  <c r="K67"/>
  <c r="O67"/>
  <c r="E67"/>
  <c r="H67"/>
  <c r="Q67"/>
  <c r="T67"/>
  <c r="W67"/>
  <c r="X67"/>
  <c r="K68"/>
  <c r="O68"/>
  <c r="E68"/>
  <c r="H68"/>
  <c r="Q68"/>
  <c r="T68"/>
  <c r="W68"/>
  <c r="X68"/>
  <c r="K69"/>
  <c r="O69"/>
  <c r="E69"/>
  <c r="H69"/>
  <c r="Q69"/>
  <c r="T69"/>
  <c r="W69"/>
  <c r="X69"/>
  <c r="K70"/>
  <c r="O70"/>
  <c r="E70"/>
  <c r="H70"/>
  <c r="Q70"/>
  <c r="T70"/>
  <c r="W70"/>
  <c r="X70"/>
  <c r="K71"/>
  <c r="O71"/>
  <c r="E71"/>
  <c r="H71"/>
  <c r="Q71"/>
  <c r="T71"/>
  <c r="W71"/>
  <c r="X71"/>
  <c r="K72"/>
  <c r="O72"/>
  <c r="E72"/>
  <c r="H72"/>
  <c r="Q72"/>
  <c r="T72"/>
  <c r="W72"/>
  <c r="X72"/>
  <c r="K73"/>
  <c r="O73"/>
  <c r="E73"/>
  <c r="H73"/>
  <c r="Q73"/>
  <c r="T73"/>
  <c r="W73"/>
  <c r="X73"/>
  <c r="K74"/>
  <c r="O74"/>
  <c r="E74"/>
  <c r="H74"/>
  <c r="Q74"/>
  <c r="T74"/>
  <c r="W74"/>
  <c r="X74"/>
  <c r="K75"/>
  <c r="O75"/>
  <c r="E75"/>
  <c r="H75"/>
  <c r="Q75"/>
  <c r="T75"/>
  <c r="W75"/>
  <c r="X75"/>
  <c r="K76"/>
  <c r="O76"/>
  <c r="E76"/>
  <c r="H76"/>
  <c r="Q76"/>
  <c r="T76"/>
  <c r="W76"/>
  <c r="X76"/>
  <c r="K77"/>
  <c r="O77"/>
  <c r="E77"/>
  <c r="H77"/>
  <c r="Q77"/>
  <c r="T77"/>
  <c r="W77"/>
  <c r="X77"/>
  <c r="O3"/>
  <c r="E3"/>
  <c r="H3"/>
  <c r="T3"/>
  <c r="W3"/>
  <c r="X3"/>
  <c r="L61"/>
  <c r="M61"/>
  <c r="L62"/>
  <c r="M62"/>
  <c r="L63"/>
  <c r="M63"/>
  <c r="L64"/>
  <c r="M64"/>
  <c r="L65"/>
  <c r="M65"/>
  <c r="L66"/>
  <c r="M66"/>
  <c r="L67"/>
  <c r="M67"/>
  <c r="L68"/>
  <c r="M68"/>
  <c r="L69"/>
  <c r="M69"/>
  <c r="L70"/>
  <c r="M70"/>
  <c r="L71"/>
  <c r="M71"/>
  <c r="L72"/>
  <c r="M72"/>
  <c r="L73"/>
  <c r="M73"/>
  <c r="L74"/>
  <c r="M74"/>
  <c r="L75"/>
  <c r="M75"/>
  <c r="L76"/>
  <c r="M76"/>
  <c r="L77"/>
  <c r="M77"/>
  <c r="L5"/>
  <c r="M5"/>
  <c r="L7"/>
  <c r="M7"/>
  <c r="L8"/>
  <c r="M8"/>
  <c r="L9"/>
  <c r="M9"/>
  <c r="L10"/>
  <c r="M10"/>
  <c r="L11"/>
  <c r="M11"/>
  <c r="L13"/>
  <c r="M13"/>
  <c r="L14"/>
  <c r="M14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9"/>
  <c r="M59"/>
  <c r="L60"/>
  <c r="M60"/>
  <c r="L3"/>
  <c r="M3"/>
</calcChain>
</file>

<file path=xl/sharedStrings.xml><?xml version="1.0" encoding="utf-8"?>
<sst xmlns="http://schemas.openxmlformats.org/spreadsheetml/2006/main" count="230" uniqueCount="190">
  <si>
    <t>Kyle</t>
  </si>
  <si>
    <t>Petersen</t>
  </si>
  <si>
    <t>Jarod</t>
  </si>
  <si>
    <t>Rezac</t>
  </si>
  <si>
    <t>Roslan</t>
  </si>
  <si>
    <t>Alif</t>
  </si>
  <si>
    <t>Scott</t>
  </si>
  <si>
    <t>Kelsey</t>
  </si>
  <si>
    <t>Shao</t>
  </si>
  <si>
    <t>Zhen</t>
  </si>
  <si>
    <t>Code Lab</t>
    <phoneticPr fontId="18" type="noConversion"/>
  </si>
  <si>
    <t>Code Lab Raw</t>
    <phoneticPr fontId="18" type="noConversion"/>
  </si>
  <si>
    <t>Learning Objects</t>
    <phoneticPr fontId="18" type="noConversion"/>
  </si>
  <si>
    <t>LO's Raw</t>
    <phoneticPr fontId="18" type="noConversion"/>
  </si>
  <si>
    <t>Sorensen</t>
  </si>
  <si>
    <t>Ronald</t>
  </si>
  <si>
    <t>Sreerengan</t>
  </si>
  <si>
    <t>Vasuthavan</t>
  </si>
  <si>
    <t>Thompson</t>
  </si>
  <si>
    <t>Joshua</t>
  </si>
  <si>
    <t>Tiw</t>
  </si>
  <si>
    <t>Thing Yan</t>
  </si>
  <si>
    <t>Vercellono</t>
  </si>
  <si>
    <t>Jeremy</t>
  </si>
  <si>
    <t>Weber</t>
  </si>
  <si>
    <t>Sarah</t>
  </si>
  <si>
    <t>Wheeler</t>
  </si>
  <si>
    <t>Xu</t>
  </si>
  <si>
    <t>Wen</t>
  </si>
  <si>
    <t>Yang</t>
  </si>
  <si>
    <t>Qian</t>
  </si>
  <si>
    <t>Yusoff</t>
  </si>
  <si>
    <t>Nor</t>
  </si>
  <si>
    <t>Zhang</t>
  </si>
  <si>
    <t>Yicheng</t>
  </si>
  <si>
    <t>Project 2</t>
    <phoneticPr fontId="18" type="noConversion"/>
  </si>
  <si>
    <t>Scaled Ex 1</t>
    <phoneticPr fontId="18" type="noConversion"/>
  </si>
  <si>
    <t>Scaled Ex 2</t>
    <phoneticPr fontId="18" type="noConversion"/>
  </si>
  <si>
    <t>Exam Totals</t>
    <phoneticPr fontId="18" type="noConversion"/>
  </si>
  <si>
    <t>Exams &amp; Projects</t>
    <phoneticPr fontId="18" type="noConversion"/>
  </si>
  <si>
    <t>Asche</t>
    <phoneticPr fontId="18" type="noConversion"/>
  </si>
  <si>
    <t>Culbertson</t>
    <phoneticPr fontId="18" type="noConversion"/>
  </si>
  <si>
    <t>Dorcey</t>
    <phoneticPr fontId="18" type="noConversion"/>
  </si>
  <si>
    <t>Gunderson</t>
    <phoneticPr fontId="18" type="noConversion"/>
  </si>
  <si>
    <t>Jacobitz</t>
    <phoneticPr fontId="18" type="noConversion"/>
  </si>
  <si>
    <t>20-30%</t>
    <phoneticPr fontId="18" type="noConversion"/>
  </si>
  <si>
    <t>Project 3</t>
    <phoneticPr fontId="18" type="noConversion"/>
  </si>
  <si>
    <t>Final Exam</t>
    <phoneticPr fontId="18" type="noConversion"/>
  </si>
  <si>
    <t>exam</t>
    <phoneticPr fontId="18" type="noConversion"/>
  </si>
  <si>
    <t>exam</t>
    <phoneticPr fontId="18" type="noConversion"/>
  </si>
  <si>
    <t>Scaled Final</t>
    <phoneticPr fontId="18" type="noConversion"/>
  </si>
  <si>
    <t>B</t>
    <phoneticPr fontId="18" type="noConversion"/>
  </si>
  <si>
    <t>D-</t>
    <phoneticPr fontId="18" type="noConversion"/>
  </si>
  <si>
    <t>F</t>
    <phoneticPr fontId="18" type="noConversion"/>
  </si>
  <si>
    <t>D</t>
    <phoneticPr fontId="18" type="noConversion"/>
  </si>
  <si>
    <t>D+</t>
    <phoneticPr fontId="18" type="noConversion"/>
  </si>
  <si>
    <t>C-</t>
    <phoneticPr fontId="18" type="noConversion"/>
  </si>
  <si>
    <t>C</t>
    <phoneticPr fontId="18" type="noConversion"/>
  </si>
  <si>
    <t>C+</t>
    <phoneticPr fontId="18" type="noConversion"/>
  </si>
  <si>
    <t>B-</t>
    <phoneticPr fontId="18" type="noConversion"/>
  </si>
  <si>
    <t>B+</t>
    <phoneticPr fontId="18" type="noConversion"/>
  </si>
  <si>
    <t>A-</t>
    <phoneticPr fontId="18" type="noConversion"/>
  </si>
  <si>
    <t>A</t>
    <phoneticPr fontId="18" type="noConversion"/>
  </si>
  <si>
    <t>A+</t>
    <phoneticPr fontId="18" type="noConversion"/>
  </si>
  <si>
    <t>Final Letter</t>
    <phoneticPr fontId="18" type="noConversion"/>
  </si>
  <si>
    <t>Jones</t>
    <phoneticPr fontId="18" type="noConversion"/>
  </si>
  <si>
    <t>Kikic</t>
    <phoneticPr fontId="18" type="noConversion"/>
  </si>
  <si>
    <t>Miller</t>
    <phoneticPr fontId="18" type="noConversion"/>
  </si>
  <si>
    <t>Attendance</t>
    <phoneticPr fontId="18" type="noConversion"/>
  </si>
  <si>
    <t>Attend - raw</t>
    <phoneticPr fontId="18" type="noConversion"/>
  </si>
  <si>
    <t>Peng</t>
    <phoneticPr fontId="18" type="noConversion"/>
  </si>
  <si>
    <t>Price</t>
    <phoneticPr fontId="18" type="noConversion"/>
  </si>
  <si>
    <t>Rotthaus</t>
    <phoneticPr fontId="18" type="noConversion"/>
  </si>
  <si>
    <t>Ryan</t>
    <phoneticPr fontId="18" type="noConversion"/>
  </si>
  <si>
    <t>Smidt</t>
    <phoneticPr fontId="18" type="noConversion"/>
  </si>
  <si>
    <t>Sprunk</t>
    <phoneticPr fontId="18" type="noConversion"/>
  </si>
  <si>
    <t>Theis</t>
    <phoneticPr fontId="18" type="noConversion"/>
  </si>
  <si>
    <t>Troxel</t>
    <phoneticPr fontId="18" type="noConversion"/>
  </si>
  <si>
    <t>Austin</t>
    <phoneticPr fontId="18" type="noConversion"/>
  </si>
  <si>
    <t>Grace</t>
    <phoneticPr fontId="18" type="noConversion"/>
  </si>
  <si>
    <t>Noah</t>
    <phoneticPr fontId="18" type="noConversion"/>
  </si>
  <si>
    <t>Kent</t>
    <phoneticPr fontId="18" type="noConversion"/>
  </si>
  <si>
    <t>Brett</t>
    <phoneticPr fontId="18" type="noConversion"/>
  </si>
  <si>
    <t>Eric</t>
    <phoneticPr fontId="18" type="noConversion"/>
  </si>
  <si>
    <t>Amer</t>
    <phoneticPr fontId="18" type="noConversion"/>
  </si>
  <si>
    <t>Curtis</t>
    <phoneticPr fontId="18" type="noConversion"/>
  </si>
  <si>
    <t>Xinyun</t>
    <phoneticPr fontId="18" type="noConversion"/>
  </si>
  <si>
    <t>Shane</t>
    <phoneticPr fontId="18" type="noConversion"/>
  </si>
  <si>
    <t>Remington</t>
    <phoneticPr fontId="18" type="noConversion"/>
  </si>
  <si>
    <t>Sean</t>
    <phoneticPr fontId="18" type="noConversion"/>
  </si>
  <si>
    <t>Jesse</t>
    <phoneticPr fontId="18" type="noConversion"/>
  </si>
  <si>
    <t>Matthew</t>
    <phoneticPr fontId="18" type="noConversion"/>
  </si>
  <si>
    <t>Jonathan</t>
    <phoneticPr fontId="18" type="noConversion"/>
  </si>
  <si>
    <t>Samuel</t>
    <phoneticPr fontId="18" type="noConversion"/>
  </si>
  <si>
    <t>Section</t>
    <phoneticPr fontId="18" type="noConversion"/>
  </si>
  <si>
    <t>Labs</t>
    <phoneticPr fontId="18" type="noConversion"/>
  </si>
  <si>
    <t>Total</t>
    <phoneticPr fontId="18" type="noConversion"/>
  </si>
  <si>
    <t>Exam Total</t>
    <phoneticPr fontId="18" type="noConversion"/>
  </si>
  <si>
    <t>10-20%</t>
    <phoneticPr fontId="18" type="noConversion"/>
  </si>
  <si>
    <t>5-15%</t>
    <phoneticPr fontId="18" type="noConversion"/>
  </si>
  <si>
    <t>5-10%</t>
    <phoneticPr fontId="18" type="noConversion"/>
  </si>
  <si>
    <t>Project Total</t>
    <phoneticPr fontId="18" type="noConversion"/>
  </si>
  <si>
    <t>Last Name</t>
  </si>
  <si>
    <t xml:space="preserve">First Name </t>
  </si>
  <si>
    <t>Exam 1</t>
  </si>
  <si>
    <t>Project 1</t>
  </si>
  <si>
    <t>Exam 2|</t>
  </si>
  <si>
    <t>Alley</t>
  </si>
  <si>
    <t>Jasmine</t>
  </si>
  <si>
    <t>Anak Henry Stephen</t>
  </si>
  <si>
    <t>Alvinston</t>
  </si>
  <si>
    <t>Azparrent</t>
  </si>
  <si>
    <t>Karen</t>
  </si>
  <si>
    <t>Besselievre</t>
  </si>
  <si>
    <t>Paul</t>
  </si>
  <si>
    <t>Black</t>
  </si>
  <si>
    <t>Dustin</t>
  </si>
  <si>
    <t>Brink</t>
  </si>
  <si>
    <t>Joseph</t>
  </si>
  <si>
    <t>Brown</t>
  </si>
  <si>
    <t>Evan</t>
  </si>
  <si>
    <t>Jordan</t>
  </si>
  <si>
    <t>Caffrey</t>
  </si>
  <si>
    <t>Amanda</t>
  </si>
  <si>
    <t>Cai</t>
  </si>
  <si>
    <t>Yikang</t>
  </si>
  <si>
    <t>Carter</t>
  </si>
  <si>
    <t>Brendan</t>
  </si>
  <si>
    <t>Chen</t>
  </si>
  <si>
    <t>Siyi</t>
  </si>
  <si>
    <t>Danahy</t>
  </si>
  <si>
    <t>Brian</t>
  </si>
  <si>
    <t>Davidson</t>
  </si>
  <si>
    <t>Derek</t>
  </si>
  <si>
    <t>Dick</t>
  </si>
  <si>
    <t>Dalton</t>
  </si>
  <si>
    <t>Do</t>
  </si>
  <si>
    <t>Trang</t>
  </si>
  <si>
    <t>Dosch</t>
  </si>
  <si>
    <t>Haley</t>
  </si>
  <si>
    <t>Fisher</t>
  </si>
  <si>
    <t>Toby</t>
  </si>
  <si>
    <t>Fredrickson</t>
  </si>
  <si>
    <t>Blake</t>
  </si>
  <si>
    <t>Hamilton</t>
  </si>
  <si>
    <t>Cody</t>
  </si>
  <si>
    <t>Heble</t>
  </si>
  <si>
    <t>Chase</t>
  </si>
  <si>
    <t>Bonuses?</t>
    <phoneticPr fontId="18" type="noConversion"/>
  </si>
  <si>
    <t>lab</t>
    <phoneticPr fontId="18" type="noConversion"/>
  </si>
  <si>
    <t>Hermann</t>
  </si>
  <si>
    <t>John</t>
  </si>
  <si>
    <t>Heusinkvelt</t>
  </si>
  <si>
    <t>Peter</t>
  </si>
  <si>
    <t>Hobbs</t>
  </si>
  <si>
    <t>Christopher</t>
  </si>
  <si>
    <t>Jones</t>
  </si>
  <si>
    <t>Jared</t>
  </si>
  <si>
    <t>Kaspar</t>
  </si>
  <si>
    <t>Micheal</t>
  </si>
  <si>
    <t>Kenney</t>
  </si>
  <si>
    <t>Knisley</t>
  </si>
  <si>
    <t>Zachary</t>
  </si>
  <si>
    <t>Kohmetscher</t>
  </si>
  <si>
    <t>Eric</t>
  </si>
  <si>
    <t>Larsen</t>
  </si>
  <si>
    <t>Leighty</t>
  </si>
  <si>
    <t>Tyler</t>
  </si>
  <si>
    <t>Lu</t>
  </si>
  <si>
    <t>Zenan</t>
  </si>
  <si>
    <t>Magill</t>
  </si>
  <si>
    <t>Jonathan</t>
  </si>
  <si>
    <t>McDowell</t>
  </si>
  <si>
    <t>Karissa</t>
  </si>
  <si>
    <t>McKain</t>
  </si>
  <si>
    <t>Justin</t>
  </si>
  <si>
    <t>McKean</t>
  </si>
  <si>
    <t>Ethan</t>
  </si>
  <si>
    <t>Meyers</t>
  </si>
  <si>
    <t>Michael</t>
  </si>
  <si>
    <t>Mosier</t>
  </si>
  <si>
    <t>Trevor</t>
  </si>
  <si>
    <t>Ni</t>
  </si>
  <si>
    <t>Aming</t>
  </si>
  <si>
    <t>Nicholsen</t>
  </si>
  <si>
    <t>Reanna</t>
  </si>
  <si>
    <t>Ochsner</t>
  </si>
  <si>
    <t>Perches</t>
  </si>
  <si>
    <t>Marco</t>
  </si>
  <si>
    <t>Pesek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</si>
</sst>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"/>
    <numFmt numFmtId="169" formatCode="0.0"/>
  </numFmts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vertical="center" textRotation="90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>
      <alignment vertical="center"/>
    </xf>
    <xf numFmtId="168" fontId="0" fillId="0" borderId="0" xfId="0" applyNumberFormat="1">
      <alignment vertical="center"/>
    </xf>
    <xf numFmtId="168" fontId="0" fillId="0" borderId="0" xfId="0" applyNumberFormat="1" applyAlignment="1">
      <alignment horizontal="center" vertical="center"/>
    </xf>
    <xf numFmtId="169" fontId="0" fillId="0" borderId="0" xfId="0" applyNumberForma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</cellXfs>
  <cellStyles count="42">
    <cellStyle name="Accent1" xfId="18" builtinId="29" customBuiltin="1"/>
    <cellStyle name="Accent1 - 20%" xfId="19" builtinId="30" customBuiltin="1"/>
    <cellStyle name="Accent1 - 40%" xfId="20" builtinId="31" customBuiltin="1"/>
    <cellStyle name="Accent1 - 60%" xfId="21" builtinId="32" customBuiltin="1"/>
    <cellStyle name="Accent2" xfId="22" builtinId="33" customBuiltin="1"/>
    <cellStyle name="Accent2 - 20%" xfId="23" builtinId="34" customBuiltin="1"/>
    <cellStyle name="Accent2 - 40%" xfId="24" builtinId="35" customBuiltin="1"/>
    <cellStyle name="Accent2 - 60%" xfId="25" builtinId="36" customBuiltin="1"/>
    <cellStyle name="Accent3" xfId="26" builtinId="37" customBuiltin="1"/>
    <cellStyle name="Accent3 - 20%" xfId="27" builtinId="38" customBuiltin="1"/>
    <cellStyle name="Accent3 - 40%" xfId="28" builtinId="39" customBuiltin="1"/>
    <cellStyle name="Accent3 - 60%" xfId="29" builtinId="40" customBuiltin="1"/>
    <cellStyle name="Accent4" xfId="30" builtinId="41" customBuiltin="1"/>
    <cellStyle name="Accent4 - 20%" xfId="31" builtinId="42" customBuiltin="1"/>
    <cellStyle name="Accent4 - 40%" xfId="32" builtinId="43" customBuiltin="1"/>
    <cellStyle name="Accent4 - 60%" xfId="33" builtinId="44" customBuiltin="1"/>
    <cellStyle name="Accent5" xfId="34" builtinId="45" customBuiltin="1"/>
    <cellStyle name="Accent5 - 20%" xfId="35" builtinId="46" customBuiltin="1"/>
    <cellStyle name="Accent5 - 40%" xfId="36" builtinId="47" customBuiltin="1"/>
    <cellStyle name="Accent5 - 60%" xfId="37" builtinId="48" customBuiltin="1"/>
    <cellStyle name="Accent6" xfId="38" builtinId="49" customBuiltin="1"/>
    <cellStyle name="Accent6 - 20%" xfId="39" builtinId="50" customBuiltin="1"/>
    <cellStyle name="Accent6 - 40%" xfId="40" builtinId="51" customBuiltin="1"/>
    <cellStyle name="Accent6 - 60%" xfId="41" builtinId="52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Sheet 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A91"/>
  <sheetViews>
    <sheetView tabSelected="1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baseColWidth="10" defaultColWidth="8.83203125" defaultRowHeight="14"/>
  <cols>
    <col min="1" max="1" width="6.33203125" customWidth="1"/>
    <col min="2" max="2" width="17.5" style="1" customWidth="1"/>
    <col min="3" max="3" width="11.83203125" style="1" customWidth="1"/>
    <col min="4" max="8" width="4.33203125" style="1" customWidth="1"/>
    <col min="9" max="9" width="4.33203125" customWidth="1"/>
    <col min="10" max="10" width="5.33203125" hidden="1" customWidth="1"/>
    <col min="11" max="11" width="5.33203125" customWidth="1"/>
    <col min="12" max="12" width="4.33203125" customWidth="1"/>
    <col min="13" max="13" width="4.33203125" hidden="1" customWidth="1"/>
    <col min="14" max="14" width="5.33203125" hidden="1" customWidth="1"/>
    <col min="15" max="15" width="5.33203125" customWidth="1"/>
    <col min="16" max="19" width="4.33203125" customWidth="1"/>
    <col min="20" max="20" width="4.6640625" customWidth="1"/>
    <col min="21" max="21" width="5.6640625" customWidth="1"/>
    <col min="22" max="22" width="5.33203125" hidden="1" customWidth="1"/>
    <col min="23" max="25" width="5.33203125" customWidth="1"/>
    <col min="26" max="26" width="5" customWidth="1"/>
    <col min="27" max="27" width="4.5" customWidth="1"/>
  </cols>
  <sheetData>
    <row r="1" spans="1:27">
      <c r="D1" s="7"/>
      <c r="E1" s="1" t="s">
        <v>100</v>
      </c>
      <c r="F1" s="7">
        <v>0.1</v>
      </c>
      <c r="G1" s="7"/>
      <c r="H1" s="1" t="s">
        <v>99</v>
      </c>
      <c r="I1" s="8">
        <v>0.1</v>
      </c>
      <c r="J1" s="8"/>
      <c r="K1" s="8">
        <v>0.05</v>
      </c>
      <c r="L1" t="s">
        <v>98</v>
      </c>
      <c r="N1" s="8"/>
      <c r="O1" s="8">
        <v>0.05</v>
      </c>
      <c r="P1" s="8"/>
      <c r="Q1" s="8" t="s">
        <v>45</v>
      </c>
      <c r="R1" s="8">
        <v>0.1</v>
      </c>
      <c r="S1" s="8">
        <v>0.3</v>
      </c>
      <c r="T1" s="8">
        <v>0.4</v>
      </c>
      <c r="U1" s="8">
        <v>0.15</v>
      </c>
      <c r="V1" s="8"/>
      <c r="W1" s="8">
        <v>0.05</v>
      </c>
      <c r="X1" s="8">
        <v>1</v>
      </c>
      <c r="Y1" s="8"/>
    </row>
    <row r="2" spans="1:27" s="3" customFormat="1" ht="96">
      <c r="A2" s="3" t="s">
        <v>94</v>
      </c>
      <c r="B2" s="2" t="s">
        <v>102</v>
      </c>
      <c r="C2" s="2" t="s">
        <v>103</v>
      </c>
      <c r="D2" s="2" t="s">
        <v>104</v>
      </c>
      <c r="E2" s="2" t="s">
        <v>36</v>
      </c>
      <c r="F2" s="2" t="s">
        <v>105</v>
      </c>
      <c r="G2" s="2" t="s">
        <v>106</v>
      </c>
      <c r="H2" s="2" t="s">
        <v>37</v>
      </c>
      <c r="I2" s="2" t="s">
        <v>35</v>
      </c>
      <c r="J2" s="3" t="s">
        <v>11</v>
      </c>
      <c r="K2" s="3" t="s">
        <v>10</v>
      </c>
      <c r="L2" s="3" t="s">
        <v>38</v>
      </c>
      <c r="M2" s="3" t="s">
        <v>39</v>
      </c>
      <c r="N2" s="3" t="s">
        <v>13</v>
      </c>
      <c r="O2" s="3" t="s">
        <v>12</v>
      </c>
      <c r="P2" s="3" t="s">
        <v>47</v>
      </c>
      <c r="Q2" s="3" t="s">
        <v>50</v>
      </c>
      <c r="R2" s="3" t="s">
        <v>46</v>
      </c>
      <c r="S2" s="3" t="s">
        <v>101</v>
      </c>
      <c r="T2" s="3" t="s">
        <v>97</v>
      </c>
      <c r="U2" s="3" t="s">
        <v>95</v>
      </c>
      <c r="V2" s="3" t="s">
        <v>69</v>
      </c>
      <c r="W2" s="3" t="s">
        <v>68</v>
      </c>
      <c r="X2" s="3" t="s">
        <v>96</v>
      </c>
      <c r="Y2" s="3" t="s">
        <v>64</v>
      </c>
      <c r="Z2" s="3" t="s">
        <v>148</v>
      </c>
    </row>
    <row r="3" spans="1:27">
      <c r="A3">
        <v>1</v>
      </c>
      <c r="B3" s="13" t="s">
        <v>107</v>
      </c>
      <c r="C3" s="13" t="s">
        <v>108</v>
      </c>
      <c r="D3" s="1">
        <v>69</v>
      </c>
      <c r="E3" s="4">
        <f>37+0.67*D3</f>
        <v>83.23</v>
      </c>
      <c r="F3" s="1">
        <v>89</v>
      </c>
      <c r="G3" s="1">
        <v>69</v>
      </c>
      <c r="H3" s="5">
        <f>33+0.67*G3</f>
        <v>79.23</v>
      </c>
      <c r="K3" s="11"/>
      <c r="L3" s="6">
        <f>IF(E3&lt;H3,0.5*E3+1.5*H3,E3+H3)</f>
        <v>162.46</v>
      </c>
      <c r="M3" s="6">
        <f>(F3+I3+L3)/4</f>
        <v>62.865000000000002</v>
      </c>
      <c r="N3">
        <v>52</v>
      </c>
      <c r="O3" s="11">
        <f>N3/20</f>
        <v>2.6</v>
      </c>
      <c r="P3" s="9"/>
      <c r="Q3" s="9"/>
      <c r="R3" s="9"/>
      <c r="S3" s="9">
        <f>(F3+I3+R3)/10</f>
        <v>8.9</v>
      </c>
      <c r="T3" s="9">
        <f>MAX(0.05*E3+0.05*H3+0.3*Q3,0.05*E3+0.15*H3+0.2*Q3,0.1*E3+0.05*H3+0.25*Q3,0.1*E3+0.1*H3+0.2*Q3)</f>
        <v>16.246000000000002</v>
      </c>
      <c r="U3" s="11">
        <v>8.75</v>
      </c>
      <c r="V3" s="11">
        <v>0</v>
      </c>
      <c r="W3" s="11">
        <f>V3/8</f>
        <v>0</v>
      </c>
      <c r="X3" s="9">
        <f>K3+O3+S3+T3+U3+W3</f>
        <v>36.496000000000002</v>
      </c>
      <c r="Y3" s="10" t="str">
        <f>LOOKUP(X3,D$79:D$91,E$79:E$91)</f>
        <v>F</v>
      </c>
    </row>
    <row r="4" spans="1:27">
      <c r="A4">
        <v>1</v>
      </c>
      <c r="B4" s="13" t="s">
        <v>109</v>
      </c>
      <c r="C4" s="13" t="s">
        <v>110</v>
      </c>
      <c r="E4" s="4"/>
      <c r="H4" s="5"/>
      <c r="K4" s="11"/>
      <c r="L4" s="6"/>
      <c r="M4" s="6"/>
      <c r="N4">
        <v>3</v>
      </c>
      <c r="O4" s="11">
        <f t="shared" ref="O4:O67" si="0">N4/20</f>
        <v>0.15</v>
      </c>
      <c r="P4" s="9"/>
      <c r="Q4" s="9"/>
      <c r="R4" s="9"/>
      <c r="S4" s="9">
        <f t="shared" ref="S4:S67" si="1">(F4+I4+R4)/10</f>
        <v>0</v>
      </c>
      <c r="T4" s="9">
        <f t="shared" ref="T4:T67" si="2">MAX(0.05*E4+0.05*H4+0.3*Q4,0.05*E4+0.15*H4+0.2*Q4,0.1*E4+0.05*H4+0.25*Q4,0.1*E4+0.1*H4+0.2*Q4)</f>
        <v>0</v>
      </c>
      <c r="U4" s="11">
        <v>0</v>
      </c>
      <c r="V4" s="11">
        <v>13</v>
      </c>
      <c r="W4" s="11">
        <f t="shared" ref="W4:W61" si="3">V4/8</f>
        <v>1.625</v>
      </c>
      <c r="X4" s="9">
        <f t="shared" ref="X4:X67" si="4">K4+O4+S4+T4+U4+W4</f>
        <v>1.7749999999999999</v>
      </c>
      <c r="Y4" s="10" t="str">
        <f t="shared" ref="Y4:Y67" si="5">LOOKUP(X4,D$79:D$91,E$79:E$91)</f>
        <v>F</v>
      </c>
    </row>
    <row r="5" spans="1:27">
      <c r="A5">
        <v>1</v>
      </c>
      <c r="B5" s="13" t="s">
        <v>111</v>
      </c>
      <c r="C5" s="13" t="s">
        <v>112</v>
      </c>
      <c r="D5" s="1">
        <v>43</v>
      </c>
      <c r="E5" s="4">
        <f>37+0.67*D5</f>
        <v>65.81</v>
      </c>
      <c r="F5" s="1">
        <v>95</v>
      </c>
      <c r="G5" s="1">
        <v>56</v>
      </c>
      <c r="H5" s="5">
        <f>33+0.67*G5</f>
        <v>70.52000000000001</v>
      </c>
      <c r="I5" s="1">
        <v>87</v>
      </c>
      <c r="J5" s="1">
        <v>163</v>
      </c>
      <c r="K5" s="11">
        <f>J5*5/163</f>
        <v>5</v>
      </c>
      <c r="L5" s="6">
        <f>IF(E5&lt;H5,0.5*E5+1.5*H5,E5+H5)</f>
        <v>138.685</v>
      </c>
      <c r="M5" s="6">
        <f>(F5+I5+L5)/4</f>
        <v>80.171250000000001</v>
      </c>
      <c r="N5">
        <v>67</v>
      </c>
      <c r="O5" s="11">
        <f t="shared" si="0"/>
        <v>3.35</v>
      </c>
      <c r="P5" s="9">
        <v>142</v>
      </c>
      <c r="Q5" s="9">
        <f t="shared" ref="Q4:Q67" si="6">2/5*P5+25</f>
        <v>81.800000000000011</v>
      </c>
      <c r="R5" s="9">
        <v>88</v>
      </c>
      <c r="S5" s="9">
        <f t="shared" si="1"/>
        <v>27</v>
      </c>
      <c r="T5" s="9">
        <f t="shared" si="2"/>
        <v>31.356500000000004</v>
      </c>
      <c r="U5" s="11">
        <v>5</v>
      </c>
      <c r="V5" s="11">
        <v>29</v>
      </c>
      <c r="W5" s="11">
        <f t="shared" si="3"/>
        <v>3.625</v>
      </c>
      <c r="X5" s="9">
        <f t="shared" si="4"/>
        <v>75.331500000000005</v>
      </c>
      <c r="Y5" s="10" t="str">
        <f t="shared" si="5"/>
        <v>C</v>
      </c>
    </row>
    <row r="6" spans="1:27">
      <c r="A6">
        <v>1</v>
      </c>
      <c r="B6" s="13" t="s">
        <v>113</v>
      </c>
      <c r="C6" s="13" t="s">
        <v>114</v>
      </c>
      <c r="E6" s="4"/>
      <c r="H6" s="5"/>
      <c r="K6" s="11"/>
      <c r="L6" s="6"/>
      <c r="M6" s="6"/>
      <c r="O6" s="11">
        <f t="shared" si="0"/>
        <v>0</v>
      </c>
      <c r="P6" s="9"/>
      <c r="Q6" s="9"/>
      <c r="R6" s="9"/>
      <c r="S6" s="9">
        <f t="shared" si="1"/>
        <v>0</v>
      </c>
      <c r="T6" s="9">
        <f t="shared" si="2"/>
        <v>0</v>
      </c>
      <c r="U6" s="11">
        <v>0</v>
      </c>
      <c r="V6" s="11">
        <v>1</v>
      </c>
      <c r="W6" s="11">
        <f t="shared" si="3"/>
        <v>0.125</v>
      </c>
      <c r="X6" s="9">
        <f t="shared" si="4"/>
        <v>0.125</v>
      </c>
      <c r="Y6" s="10" t="str">
        <f t="shared" si="5"/>
        <v>F</v>
      </c>
    </row>
    <row r="7" spans="1:27">
      <c r="A7">
        <v>1</v>
      </c>
      <c r="B7" s="13" t="s">
        <v>115</v>
      </c>
      <c r="C7" s="13" t="s">
        <v>116</v>
      </c>
      <c r="D7" s="1">
        <v>57</v>
      </c>
      <c r="E7" s="4">
        <f t="shared" ref="E7:E38" si="7">37+0.67*D7</f>
        <v>75.19</v>
      </c>
      <c r="F7" s="1">
        <v>84</v>
      </c>
      <c r="G7" s="1">
        <v>53</v>
      </c>
      <c r="H7" s="5">
        <f>33+0.67*G7</f>
        <v>68.510000000000005</v>
      </c>
      <c r="I7" s="1">
        <v>81</v>
      </c>
      <c r="J7" s="1">
        <v>73</v>
      </c>
      <c r="K7" s="11">
        <f t="shared" ref="K7:K69" si="8">J7*5/163</f>
        <v>2.2392638036809815</v>
      </c>
      <c r="L7" s="6">
        <f>IF(E7&lt;H7,0.5*E7+1.5*H7,E7+H7)</f>
        <v>143.69999999999999</v>
      </c>
      <c r="M7" s="6">
        <f>(F7+I7+L7)/4</f>
        <v>77.174999999999997</v>
      </c>
      <c r="N7">
        <v>29</v>
      </c>
      <c r="O7" s="11">
        <f t="shared" si="0"/>
        <v>1.45</v>
      </c>
      <c r="P7" s="9">
        <v>78</v>
      </c>
      <c r="Q7" s="9">
        <f t="shared" si="6"/>
        <v>56.2</v>
      </c>
      <c r="R7" s="9">
        <v>75.5</v>
      </c>
      <c r="S7" s="9">
        <f t="shared" si="1"/>
        <v>24.05</v>
      </c>
      <c r="T7" s="9">
        <f t="shared" si="2"/>
        <v>25.610000000000003</v>
      </c>
      <c r="U7" s="11">
        <v>14.38</v>
      </c>
      <c r="V7" s="11">
        <v>37</v>
      </c>
      <c r="W7" s="11">
        <f t="shared" si="3"/>
        <v>4.625</v>
      </c>
      <c r="X7" s="9">
        <f t="shared" si="4"/>
        <v>72.354263803680979</v>
      </c>
      <c r="Y7" s="10" t="str">
        <f t="shared" si="5"/>
        <v>C-</v>
      </c>
      <c r="Z7" t="s">
        <v>149</v>
      </c>
    </row>
    <row r="8" spans="1:27" s="1" customFormat="1">
      <c r="A8">
        <v>1</v>
      </c>
      <c r="B8" s="13" t="s">
        <v>117</v>
      </c>
      <c r="C8" s="13" t="s">
        <v>118</v>
      </c>
      <c r="D8" s="1">
        <v>65</v>
      </c>
      <c r="E8" s="4">
        <f t="shared" si="7"/>
        <v>80.550000000000011</v>
      </c>
      <c r="F8" s="1">
        <v>91</v>
      </c>
      <c r="H8" s="5"/>
      <c r="I8" s="1">
        <v>82</v>
      </c>
      <c r="J8" s="1">
        <v>97</v>
      </c>
      <c r="K8" s="11">
        <f t="shared" si="8"/>
        <v>2.9754601226993866</v>
      </c>
      <c r="L8" s="6">
        <f>IF(E8&lt;H8,0.5*E8+1.5*H8,E8+H8)</f>
        <v>80.550000000000011</v>
      </c>
      <c r="M8" s="6">
        <f>(F8+I8+L8)/4</f>
        <v>63.387500000000003</v>
      </c>
      <c r="N8">
        <v>32</v>
      </c>
      <c r="O8" s="11">
        <f t="shared" si="0"/>
        <v>1.6</v>
      </c>
      <c r="P8" s="9">
        <v>89</v>
      </c>
      <c r="Q8" s="9">
        <f t="shared" si="6"/>
        <v>60.6</v>
      </c>
      <c r="R8" s="9">
        <v>98.5</v>
      </c>
      <c r="S8" s="9">
        <f t="shared" si="1"/>
        <v>27.15</v>
      </c>
      <c r="T8" s="9">
        <f t="shared" si="2"/>
        <v>23.205000000000002</v>
      </c>
      <c r="U8" s="12">
        <v>11.25</v>
      </c>
      <c r="V8" s="12">
        <v>27</v>
      </c>
      <c r="W8" s="11">
        <f t="shared" si="3"/>
        <v>3.375</v>
      </c>
      <c r="X8" s="9">
        <f t="shared" si="4"/>
        <v>69.555460122699387</v>
      </c>
      <c r="Y8" s="10" t="str">
        <f t="shared" si="5"/>
        <v>D+</v>
      </c>
    </row>
    <row r="9" spans="1:27">
      <c r="A9">
        <v>1</v>
      </c>
      <c r="B9" s="13" t="s">
        <v>119</v>
      </c>
      <c r="C9" s="13" t="s">
        <v>120</v>
      </c>
      <c r="D9" s="1">
        <v>92</v>
      </c>
      <c r="E9" s="4">
        <f t="shared" si="7"/>
        <v>98.64</v>
      </c>
      <c r="F9" s="1">
        <v>102</v>
      </c>
      <c r="G9" s="1">
        <v>87</v>
      </c>
      <c r="H9" s="5">
        <f>33+0.67*G9</f>
        <v>91.29</v>
      </c>
      <c r="I9" s="1">
        <v>94</v>
      </c>
      <c r="J9" s="1">
        <v>162</v>
      </c>
      <c r="K9" s="11">
        <f t="shared" si="8"/>
        <v>4.9693251533742329</v>
      </c>
      <c r="L9" s="6">
        <f>IF(E9&lt;H9,0.5*E9+1.5*H9,E9+H9)</f>
        <v>189.93</v>
      </c>
      <c r="M9" s="6">
        <f>(F9+I9+L9)/4</f>
        <v>96.482500000000002</v>
      </c>
      <c r="N9">
        <v>84</v>
      </c>
      <c r="O9" s="11">
        <f t="shared" si="0"/>
        <v>4.2</v>
      </c>
      <c r="P9" s="9">
        <v>151</v>
      </c>
      <c r="Q9" s="9">
        <f t="shared" si="6"/>
        <v>85.4</v>
      </c>
      <c r="R9" s="9">
        <v>94</v>
      </c>
      <c r="S9" s="9">
        <f t="shared" si="1"/>
        <v>29</v>
      </c>
      <c r="T9" s="9">
        <f t="shared" si="2"/>
        <v>36.073000000000008</v>
      </c>
      <c r="U9" s="11">
        <v>15</v>
      </c>
      <c r="V9" s="11">
        <v>38</v>
      </c>
      <c r="W9" s="11">
        <f t="shared" si="3"/>
        <v>4.75</v>
      </c>
      <c r="X9" s="9">
        <f t="shared" si="4"/>
        <v>93.992325153374239</v>
      </c>
      <c r="Y9" s="10" t="str">
        <f t="shared" si="5"/>
        <v>A</v>
      </c>
      <c r="Z9" t="s">
        <v>149</v>
      </c>
      <c r="AA9" t="s">
        <v>48</v>
      </c>
    </row>
    <row r="10" spans="1:27">
      <c r="A10">
        <v>1</v>
      </c>
      <c r="B10" s="13" t="s">
        <v>119</v>
      </c>
      <c r="C10" s="13" t="s">
        <v>121</v>
      </c>
      <c r="D10" s="1">
        <v>89</v>
      </c>
      <c r="E10" s="4">
        <f t="shared" si="7"/>
        <v>96.63</v>
      </c>
      <c r="F10" s="1">
        <v>102</v>
      </c>
      <c r="G10" s="1">
        <v>86</v>
      </c>
      <c r="H10" s="5">
        <f>33+0.67*G10</f>
        <v>90.62</v>
      </c>
      <c r="I10" s="1">
        <v>94</v>
      </c>
      <c r="J10" s="1">
        <v>160</v>
      </c>
      <c r="K10" s="11">
        <f t="shared" si="8"/>
        <v>4.9079754601226995</v>
      </c>
      <c r="L10" s="6">
        <f>IF(E10&lt;H10,0.5*E10+1.5*H10,E10+H10)</f>
        <v>187.25</v>
      </c>
      <c r="M10" s="6">
        <f>(F10+I10+L10)/4</f>
        <v>95.8125</v>
      </c>
      <c r="N10">
        <v>77</v>
      </c>
      <c r="O10" s="11">
        <f t="shared" si="0"/>
        <v>3.85</v>
      </c>
      <c r="P10" s="9">
        <v>176</v>
      </c>
      <c r="Q10" s="9">
        <f t="shared" si="6"/>
        <v>95.4</v>
      </c>
      <c r="R10" s="9">
        <v>94</v>
      </c>
      <c r="S10" s="9">
        <f t="shared" si="1"/>
        <v>29</v>
      </c>
      <c r="T10" s="9">
        <f t="shared" si="2"/>
        <v>38.044000000000004</v>
      </c>
      <c r="U10" s="11">
        <v>15</v>
      </c>
      <c r="V10" s="11">
        <v>38</v>
      </c>
      <c r="W10" s="11">
        <f t="shared" si="3"/>
        <v>4.75</v>
      </c>
      <c r="X10" s="9">
        <f t="shared" si="4"/>
        <v>95.551975460122705</v>
      </c>
      <c r="Y10" s="10" t="str">
        <f t="shared" si="5"/>
        <v>A</v>
      </c>
      <c r="Z10" t="s">
        <v>149</v>
      </c>
      <c r="AA10" t="s">
        <v>49</v>
      </c>
    </row>
    <row r="11" spans="1:27">
      <c r="A11">
        <v>1</v>
      </c>
      <c r="B11" s="13" t="s">
        <v>122</v>
      </c>
      <c r="C11" s="13" t="s">
        <v>123</v>
      </c>
      <c r="D11" s="1">
        <v>75</v>
      </c>
      <c r="E11" s="4">
        <f t="shared" si="7"/>
        <v>87.25</v>
      </c>
      <c r="F11" s="1">
        <v>93</v>
      </c>
      <c r="G11" s="1">
        <v>79</v>
      </c>
      <c r="H11" s="5">
        <f>33+0.67*G11</f>
        <v>85.93</v>
      </c>
      <c r="I11" s="1">
        <v>86</v>
      </c>
      <c r="J11" s="1">
        <v>163</v>
      </c>
      <c r="K11" s="11">
        <f t="shared" si="8"/>
        <v>5</v>
      </c>
      <c r="L11" s="6">
        <f>IF(E11&lt;H11,0.5*E11+1.5*H11,E11+H11)</f>
        <v>173.18</v>
      </c>
      <c r="M11" s="6">
        <f>(F11+I11+L11)/4</f>
        <v>88.045000000000002</v>
      </c>
      <c r="N11">
        <v>82</v>
      </c>
      <c r="O11" s="11">
        <f t="shared" si="0"/>
        <v>4.0999999999999996</v>
      </c>
      <c r="P11" s="9">
        <v>145</v>
      </c>
      <c r="Q11" s="9">
        <f t="shared" si="6"/>
        <v>83</v>
      </c>
      <c r="R11" s="9">
        <v>85</v>
      </c>
      <c r="S11" s="9">
        <f t="shared" si="1"/>
        <v>26.4</v>
      </c>
      <c r="T11" s="9">
        <f t="shared" si="2"/>
        <v>33.918000000000006</v>
      </c>
      <c r="U11" s="11">
        <v>14.38</v>
      </c>
      <c r="V11" s="11">
        <v>38</v>
      </c>
      <c r="W11" s="11">
        <f t="shared" si="3"/>
        <v>4.75</v>
      </c>
      <c r="X11" s="9">
        <f t="shared" si="4"/>
        <v>88.548000000000002</v>
      </c>
      <c r="Y11" s="10" t="str">
        <f t="shared" si="5"/>
        <v>B+</v>
      </c>
    </row>
    <row r="12" spans="1:27">
      <c r="A12">
        <v>1</v>
      </c>
      <c r="B12" s="13" t="s">
        <v>124</v>
      </c>
      <c r="C12" s="13" t="s">
        <v>125</v>
      </c>
      <c r="D12" s="1">
        <v>18</v>
      </c>
      <c r="E12" s="4">
        <f t="shared" si="7"/>
        <v>49.06</v>
      </c>
      <c r="H12" s="5"/>
      <c r="J12" s="1">
        <v>117</v>
      </c>
      <c r="K12" s="11">
        <f t="shared" si="8"/>
        <v>3.5889570552147241</v>
      </c>
      <c r="L12" s="6"/>
      <c r="M12" s="6"/>
      <c r="N12">
        <v>26</v>
      </c>
      <c r="O12" s="11">
        <f t="shared" si="0"/>
        <v>1.3</v>
      </c>
      <c r="P12" s="9"/>
      <c r="Q12" s="9"/>
      <c r="R12" s="9"/>
      <c r="S12" s="9">
        <f t="shared" si="1"/>
        <v>0</v>
      </c>
      <c r="T12" s="9">
        <f t="shared" si="2"/>
        <v>4.9060000000000006</v>
      </c>
      <c r="U12" s="11">
        <v>0</v>
      </c>
      <c r="V12" s="11">
        <v>18</v>
      </c>
      <c r="W12" s="11">
        <f t="shared" si="3"/>
        <v>2.25</v>
      </c>
      <c r="X12" s="9">
        <f t="shared" si="4"/>
        <v>12.044957055214724</v>
      </c>
      <c r="Y12" s="10" t="str">
        <f t="shared" si="5"/>
        <v>F</v>
      </c>
    </row>
    <row r="13" spans="1:27">
      <c r="A13">
        <v>1</v>
      </c>
      <c r="B13" s="13" t="s">
        <v>126</v>
      </c>
      <c r="C13" s="13" t="s">
        <v>127</v>
      </c>
      <c r="D13" s="1">
        <v>65</v>
      </c>
      <c r="E13" s="4">
        <f t="shared" si="7"/>
        <v>80.550000000000011</v>
      </c>
      <c r="F13" s="1">
        <v>89</v>
      </c>
      <c r="G13" s="1">
        <v>73</v>
      </c>
      <c r="H13" s="5">
        <f>33+0.67*G13</f>
        <v>81.91</v>
      </c>
      <c r="I13" s="1">
        <v>85</v>
      </c>
      <c r="J13" s="1">
        <v>161</v>
      </c>
      <c r="K13" s="11">
        <f t="shared" si="8"/>
        <v>4.9386503067484666</v>
      </c>
      <c r="L13" s="6">
        <f>IF(E13&lt;H13,0.5*E13+1.5*H13,E13+H13)</f>
        <v>163.13999999999999</v>
      </c>
      <c r="M13" s="6">
        <f>(F13+I13+L13)/4</f>
        <v>84.284999999999997</v>
      </c>
      <c r="N13">
        <v>32</v>
      </c>
      <c r="O13" s="11">
        <f t="shared" si="0"/>
        <v>1.6</v>
      </c>
      <c r="P13" s="9">
        <v>120</v>
      </c>
      <c r="Q13" s="9">
        <f t="shared" si="6"/>
        <v>73</v>
      </c>
      <c r="R13" s="9">
        <v>96</v>
      </c>
      <c r="S13" s="9">
        <f t="shared" si="1"/>
        <v>27</v>
      </c>
      <c r="T13" s="9">
        <f t="shared" si="2"/>
        <v>30.914000000000001</v>
      </c>
      <c r="U13" s="11"/>
      <c r="V13" s="11">
        <v>38</v>
      </c>
      <c r="W13" s="11">
        <f t="shared" si="3"/>
        <v>4.75</v>
      </c>
      <c r="X13" s="9">
        <f t="shared" si="4"/>
        <v>69.202650306748467</v>
      </c>
      <c r="Y13" s="10" t="str">
        <f t="shared" si="5"/>
        <v>D+</v>
      </c>
      <c r="AA13" t="s">
        <v>49</v>
      </c>
    </row>
    <row r="14" spans="1:27">
      <c r="A14">
        <v>1</v>
      </c>
      <c r="B14" s="13" t="s">
        <v>128</v>
      </c>
      <c r="C14" s="13" t="s">
        <v>129</v>
      </c>
      <c r="D14" s="1">
        <v>65</v>
      </c>
      <c r="E14" s="4">
        <f t="shared" si="7"/>
        <v>80.550000000000011</v>
      </c>
      <c r="F14" s="1">
        <v>98</v>
      </c>
      <c r="G14" s="1">
        <v>89</v>
      </c>
      <c r="H14" s="5">
        <f>33+0.67*G14</f>
        <v>92.63</v>
      </c>
      <c r="I14" s="1">
        <v>92</v>
      </c>
      <c r="J14" s="1">
        <v>162</v>
      </c>
      <c r="K14" s="11">
        <f t="shared" si="8"/>
        <v>4.9693251533742329</v>
      </c>
      <c r="L14" s="6">
        <f>IF(E14&lt;H14,0.5*E14+1.5*H14,E14+H14)</f>
        <v>179.22</v>
      </c>
      <c r="M14" s="6">
        <f>(F14+I14+L14)/4</f>
        <v>92.305000000000007</v>
      </c>
      <c r="N14">
        <v>84</v>
      </c>
      <c r="O14" s="11">
        <f t="shared" si="0"/>
        <v>4.2</v>
      </c>
      <c r="P14" s="9">
        <v>160</v>
      </c>
      <c r="Q14" s="9">
        <f t="shared" si="6"/>
        <v>89</v>
      </c>
      <c r="R14" s="9">
        <v>95</v>
      </c>
      <c r="S14" s="9">
        <f t="shared" si="1"/>
        <v>28.5</v>
      </c>
      <c r="T14" s="9">
        <f t="shared" si="2"/>
        <v>35.722000000000001</v>
      </c>
      <c r="U14" s="11">
        <v>13.75</v>
      </c>
      <c r="V14" s="11">
        <v>39</v>
      </c>
      <c r="W14" s="11">
        <f t="shared" si="3"/>
        <v>4.875</v>
      </c>
      <c r="X14" s="9">
        <f t="shared" si="4"/>
        <v>92.016325153374225</v>
      </c>
      <c r="Y14" s="10" t="str">
        <f t="shared" si="5"/>
        <v>A-</v>
      </c>
    </row>
    <row r="15" spans="1:27">
      <c r="A15">
        <v>1</v>
      </c>
      <c r="B15" s="13" t="s">
        <v>130</v>
      </c>
      <c r="C15" s="13" t="s">
        <v>131</v>
      </c>
      <c r="D15" s="1">
        <v>51</v>
      </c>
      <c r="E15" s="4">
        <f t="shared" si="7"/>
        <v>71.17</v>
      </c>
      <c r="F15" s="1">
        <v>105</v>
      </c>
      <c r="H15" s="5"/>
      <c r="J15" s="1">
        <v>90</v>
      </c>
      <c r="K15" s="11">
        <f t="shared" si="8"/>
        <v>2.7607361963190185</v>
      </c>
      <c r="L15" s="6"/>
      <c r="M15" s="6"/>
      <c r="O15" s="11">
        <f t="shared" si="0"/>
        <v>0</v>
      </c>
      <c r="P15" s="9"/>
      <c r="Q15" s="9"/>
      <c r="R15" s="9"/>
      <c r="S15" s="9">
        <f t="shared" si="1"/>
        <v>10.5</v>
      </c>
      <c r="T15" s="9">
        <f t="shared" si="2"/>
        <v>7.1170000000000009</v>
      </c>
      <c r="U15" s="11">
        <v>5</v>
      </c>
      <c r="V15" s="11">
        <v>22</v>
      </c>
      <c r="W15" s="11">
        <f t="shared" si="3"/>
        <v>2.75</v>
      </c>
      <c r="X15" s="9">
        <f t="shared" si="4"/>
        <v>28.12773619631902</v>
      </c>
      <c r="Y15" s="10" t="str">
        <f t="shared" si="5"/>
        <v>F</v>
      </c>
    </row>
    <row r="16" spans="1:27">
      <c r="A16">
        <v>1</v>
      </c>
      <c r="B16" s="13" t="s">
        <v>132</v>
      </c>
      <c r="C16" s="13" t="s">
        <v>133</v>
      </c>
      <c r="D16" s="1">
        <v>80</v>
      </c>
      <c r="E16" s="4">
        <f t="shared" si="7"/>
        <v>90.6</v>
      </c>
      <c r="F16" s="1">
        <v>93</v>
      </c>
      <c r="G16" s="1">
        <v>82</v>
      </c>
      <c r="H16" s="5">
        <f t="shared" ref="H16:H33" si="9">33+0.67*G16</f>
        <v>87.94</v>
      </c>
      <c r="I16" s="1">
        <v>86</v>
      </c>
      <c r="J16" s="1">
        <v>163</v>
      </c>
      <c r="K16" s="11">
        <f t="shared" si="8"/>
        <v>5</v>
      </c>
      <c r="L16" s="6">
        <f t="shared" ref="L16:L33" si="10">IF(E16&lt;H16,0.5*E16+1.5*H16,E16+H16)</f>
        <v>178.54</v>
      </c>
      <c r="M16" s="6">
        <f t="shared" ref="M16:M33" si="11">(F16+I16+L16)/4</f>
        <v>89.384999999999991</v>
      </c>
      <c r="N16">
        <v>64</v>
      </c>
      <c r="O16" s="11">
        <f t="shared" si="0"/>
        <v>3.2</v>
      </c>
      <c r="P16" s="9">
        <v>148</v>
      </c>
      <c r="Q16" s="9">
        <f t="shared" si="6"/>
        <v>84.2</v>
      </c>
      <c r="R16" s="9">
        <v>85</v>
      </c>
      <c r="S16" s="9">
        <f t="shared" si="1"/>
        <v>26.4</v>
      </c>
      <c r="T16" s="9">
        <f t="shared" si="2"/>
        <v>34.694000000000003</v>
      </c>
      <c r="U16" s="11">
        <v>15</v>
      </c>
      <c r="V16" s="11">
        <v>36</v>
      </c>
      <c r="W16" s="11">
        <f t="shared" si="3"/>
        <v>4.5</v>
      </c>
      <c r="X16" s="9">
        <f t="shared" si="4"/>
        <v>88.793999999999997</v>
      </c>
      <c r="Y16" s="10" t="str">
        <f t="shared" si="5"/>
        <v>B+</v>
      </c>
      <c r="AA16" t="s">
        <v>49</v>
      </c>
    </row>
    <row r="17" spans="1:27">
      <c r="A17">
        <v>1</v>
      </c>
      <c r="B17" s="13" t="s">
        <v>134</v>
      </c>
      <c r="C17" s="13" t="s">
        <v>135</v>
      </c>
      <c r="D17" s="1">
        <v>81</v>
      </c>
      <c r="E17" s="4">
        <f t="shared" si="7"/>
        <v>91.27000000000001</v>
      </c>
      <c r="F17" s="1">
        <v>93</v>
      </c>
      <c r="G17" s="1">
        <v>66</v>
      </c>
      <c r="H17" s="5">
        <f t="shared" si="9"/>
        <v>77.22</v>
      </c>
      <c r="I17" s="1">
        <v>95</v>
      </c>
      <c r="J17" s="1">
        <v>162</v>
      </c>
      <c r="K17" s="11">
        <f t="shared" si="8"/>
        <v>4.9693251533742329</v>
      </c>
      <c r="L17" s="6">
        <f t="shared" si="10"/>
        <v>168.49</v>
      </c>
      <c r="M17" s="6">
        <f t="shared" si="11"/>
        <v>89.122500000000002</v>
      </c>
      <c r="N17">
        <v>48</v>
      </c>
      <c r="O17" s="11">
        <f t="shared" si="0"/>
        <v>2.4</v>
      </c>
      <c r="P17" s="9">
        <v>150</v>
      </c>
      <c r="Q17" s="9">
        <f t="shared" si="6"/>
        <v>85</v>
      </c>
      <c r="R17" s="9">
        <v>83.5</v>
      </c>
      <c r="S17" s="9">
        <f t="shared" si="1"/>
        <v>27.15</v>
      </c>
      <c r="T17" s="9">
        <f t="shared" si="2"/>
        <v>34.238</v>
      </c>
      <c r="U17" s="11">
        <v>15</v>
      </c>
      <c r="V17" s="11">
        <v>38</v>
      </c>
      <c r="W17" s="11">
        <f t="shared" si="3"/>
        <v>4.75</v>
      </c>
      <c r="X17" s="9">
        <f t="shared" si="4"/>
        <v>88.507325153374239</v>
      </c>
      <c r="Y17" s="10" t="str">
        <f t="shared" si="5"/>
        <v>B+</v>
      </c>
    </row>
    <row r="18" spans="1:27">
      <c r="A18">
        <v>1</v>
      </c>
      <c r="B18" s="13" t="s">
        <v>136</v>
      </c>
      <c r="C18" s="13" t="s">
        <v>137</v>
      </c>
      <c r="D18" s="1">
        <v>75</v>
      </c>
      <c r="E18" s="4">
        <f t="shared" si="7"/>
        <v>87.25</v>
      </c>
      <c r="F18" s="1">
        <v>91</v>
      </c>
      <c r="G18" s="1">
        <v>79</v>
      </c>
      <c r="H18" s="5">
        <f t="shared" si="9"/>
        <v>85.93</v>
      </c>
      <c r="I18" s="1">
        <v>96</v>
      </c>
      <c r="J18" s="1">
        <v>163</v>
      </c>
      <c r="K18" s="11">
        <f t="shared" si="8"/>
        <v>5</v>
      </c>
      <c r="L18" s="6">
        <f t="shared" si="10"/>
        <v>173.18</v>
      </c>
      <c r="M18" s="6">
        <f t="shared" si="11"/>
        <v>90.045000000000002</v>
      </c>
      <c r="N18">
        <v>89</v>
      </c>
      <c r="O18" s="11">
        <f t="shared" si="0"/>
        <v>4.45</v>
      </c>
      <c r="P18" s="9">
        <v>179</v>
      </c>
      <c r="Q18" s="9">
        <f t="shared" si="6"/>
        <v>96.600000000000009</v>
      </c>
      <c r="R18" s="9">
        <v>92.5</v>
      </c>
      <c r="S18" s="9">
        <f t="shared" si="1"/>
        <v>27.95</v>
      </c>
      <c r="T18" s="9">
        <f t="shared" si="2"/>
        <v>37.639000000000003</v>
      </c>
      <c r="U18" s="11">
        <v>11.25</v>
      </c>
      <c r="V18" s="11">
        <v>37</v>
      </c>
      <c r="W18" s="11">
        <f t="shared" si="3"/>
        <v>4.625</v>
      </c>
      <c r="X18" s="9">
        <f t="shared" si="4"/>
        <v>90.914000000000001</v>
      </c>
      <c r="Y18" s="10" t="str">
        <f t="shared" si="5"/>
        <v>A-</v>
      </c>
      <c r="AA18" t="s">
        <v>49</v>
      </c>
    </row>
    <row r="19" spans="1:27">
      <c r="A19">
        <v>1</v>
      </c>
      <c r="B19" s="13" t="s">
        <v>138</v>
      </c>
      <c r="C19" s="13" t="s">
        <v>139</v>
      </c>
      <c r="D19" s="1">
        <v>66</v>
      </c>
      <c r="E19" s="4">
        <f t="shared" si="7"/>
        <v>81.22</v>
      </c>
      <c r="F19" s="1">
        <v>100</v>
      </c>
      <c r="G19" s="1">
        <v>66</v>
      </c>
      <c r="H19" s="5">
        <f t="shared" si="9"/>
        <v>77.22</v>
      </c>
      <c r="I19" s="1">
        <v>90</v>
      </c>
      <c r="J19" s="1">
        <v>158</v>
      </c>
      <c r="K19" s="11">
        <f t="shared" si="8"/>
        <v>4.8466257668711661</v>
      </c>
      <c r="L19" s="6">
        <f t="shared" si="10"/>
        <v>158.44</v>
      </c>
      <c r="M19" s="6">
        <f t="shared" si="11"/>
        <v>87.11</v>
      </c>
      <c r="N19">
        <v>83</v>
      </c>
      <c r="O19" s="11">
        <f t="shared" si="0"/>
        <v>4.1500000000000004</v>
      </c>
      <c r="P19" s="9">
        <v>121</v>
      </c>
      <c r="Q19" s="9">
        <f t="shared" si="6"/>
        <v>73.400000000000006</v>
      </c>
      <c r="R19" s="9">
        <v>89.5</v>
      </c>
      <c r="S19" s="9">
        <f t="shared" si="1"/>
        <v>27.95</v>
      </c>
      <c r="T19" s="9">
        <f t="shared" si="2"/>
        <v>30.524000000000001</v>
      </c>
      <c r="U19" s="11">
        <v>13.75</v>
      </c>
      <c r="V19" s="11">
        <v>37</v>
      </c>
      <c r="W19" s="11">
        <f t="shared" si="3"/>
        <v>4.625</v>
      </c>
      <c r="X19" s="9">
        <f t="shared" si="4"/>
        <v>85.845625766871166</v>
      </c>
      <c r="Y19" s="10" t="str">
        <f t="shared" si="5"/>
        <v>B</v>
      </c>
      <c r="AA19" t="s">
        <v>49</v>
      </c>
    </row>
    <row r="20" spans="1:27">
      <c r="A20">
        <v>1</v>
      </c>
      <c r="B20" s="13" t="s">
        <v>140</v>
      </c>
      <c r="C20" s="13" t="s">
        <v>141</v>
      </c>
      <c r="D20" s="1">
        <v>46</v>
      </c>
      <c r="E20" s="4">
        <f t="shared" si="7"/>
        <v>67.819999999999993</v>
      </c>
      <c r="F20" s="1">
        <v>100</v>
      </c>
      <c r="G20" s="1">
        <v>53</v>
      </c>
      <c r="H20" s="5">
        <f t="shared" si="9"/>
        <v>68.510000000000005</v>
      </c>
      <c r="I20" s="1">
        <v>90</v>
      </c>
      <c r="J20" s="1">
        <v>152</v>
      </c>
      <c r="K20" s="11">
        <f t="shared" si="8"/>
        <v>4.6625766871165641</v>
      </c>
      <c r="L20" s="6">
        <f t="shared" si="10"/>
        <v>136.67500000000001</v>
      </c>
      <c r="M20" s="6">
        <f t="shared" si="11"/>
        <v>81.668750000000003</v>
      </c>
      <c r="N20">
        <v>80</v>
      </c>
      <c r="O20" s="11">
        <f t="shared" si="0"/>
        <v>4</v>
      </c>
      <c r="P20" s="9">
        <v>163</v>
      </c>
      <c r="Q20" s="9">
        <f t="shared" si="6"/>
        <v>90.2</v>
      </c>
      <c r="R20" s="9">
        <v>78.5</v>
      </c>
      <c r="S20" s="9">
        <f t="shared" si="1"/>
        <v>26.85</v>
      </c>
      <c r="T20" s="9">
        <f t="shared" si="2"/>
        <v>33.8765</v>
      </c>
      <c r="U20" s="11">
        <v>11.25</v>
      </c>
      <c r="V20" s="11">
        <v>35</v>
      </c>
      <c r="W20" s="11">
        <f t="shared" si="3"/>
        <v>4.375</v>
      </c>
      <c r="X20" s="9">
        <f t="shared" si="4"/>
        <v>85.014076687116557</v>
      </c>
      <c r="Y20" s="10" t="str">
        <f t="shared" si="5"/>
        <v>B</v>
      </c>
    </row>
    <row r="21" spans="1:27">
      <c r="A21">
        <v>1</v>
      </c>
      <c r="B21" s="13" t="s">
        <v>142</v>
      </c>
      <c r="C21" s="13" t="s">
        <v>143</v>
      </c>
      <c r="D21" s="1">
        <v>67</v>
      </c>
      <c r="E21" s="4">
        <f t="shared" si="7"/>
        <v>81.89</v>
      </c>
      <c r="F21" s="1">
        <v>93</v>
      </c>
      <c r="G21" s="1">
        <v>67</v>
      </c>
      <c r="H21" s="5">
        <f t="shared" si="9"/>
        <v>77.89</v>
      </c>
      <c r="I21" s="1">
        <v>84</v>
      </c>
      <c r="J21" s="1">
        <v>163</v>
      </c>
      <c r="K21" s="11">
        <f t="shared" si="8"/>
        <v>5</v>
      </c>
      <c r="L21" s="6">
        <f t="shared" si="10"/>
        <v>159.78</v>
      </c>
      <c r="M21" s="6">
        <f t="shared" si="11"/>
        <v>84.194999999999993</v>
      </c>
      <c r="N21">
        <v>85</v>
      </c>
      <c r="O21" s="11">
        <f t="shared" si="0"/>
        <v>4.25</v>
      </c>
      <c r="P21" s="9">
        <v>122</v>
      </c>
      <c r="Q21" s="9">
        <f t="shared" si="6"/>
        <v>73.800000000000011</v>
      </c>
      <c r="R21" s="9">
        <v>93</v>
      </c>
      <c r="S21" s="9">
        <f t="shared" si="1"/>
        <v>27</v>
      </c>
      <c r="T21" s="9">
        <f t="shared" si="2"/>
        <v>30.738000000000007</v>
      </c>
      <c r="U21" s="11">
        <v>9.6300000000000008</v>
      </c>
      <c r="V21" s="11">
        <v>25</v>
      </c>
      <c r="W21" s="11">
        <f t="shared" si="3"/>
        <v>3.125</v>
      </c>
      <c r="X21" s="9">
        <f t="shared" si="4"/>
        <v>79.742999999999995</v>
      </c>
      <c r="Y21" s="10" t="str">
        <f t="shared" si="5"/>
        <v>C+</v>
      </c>
      <c r="AA21" t="s">
        <v>49</v>
      </c>
    </row>
    <row r="22" spans="1:27">
      <c r="A22">
        <v>1</v>
      </c>
      <c r="B22" s="13" t="s">
        <v>144</v>
      </c>
      <c r="C22" s="13" t="s">
        <v>145</v>
      </c>
      <c r="D22" s="1">
        <v>33</v>
      </c>
      <c r="E22" s="4">
        <f t="shared" si="7"/>
        <v>59.11</v>
      </c>
      <c r="F22" s="1">
        <v>84</v>
      </c>
      <c r="G22" s="1">
        <v>40</v>
      </c>
      <c r="H22" s="5">
        <f t="shared" si="9"/>
        <v>59.8</v>
      </c>
      <c r="I22" s="1">
        <v>81</v>
      </c>
      <c r="J22" s="1">
        <v>86</v>
      </c>
      <c r="K22" s="11">
        <f t="shared" si="8"/>
        <v>2.6380368098159508</v>
      </c>
      <c r="L22" s="6">
        <f t="shared" si="10"/>
        <v>119.255</v>
      </c>
      <c r="M22" s="6">
        <f t="shared" si="11"/>
        <v>71.063749999999999</v>
      </c>
      <c r="N22">
        <v>48</v>
      </c>
      <c r="O22" s="11">
        <f t="shared" si="0"/>
        <v>2.4</v>
      </c>
      <c r="P22" s="9">
        <v>81</v>
      </c>
      <c r="Q22" s="9">
        <f t="shared" si="6"/>
        <v>57.4</v>
      </c>
      <c r="R22" s="9">
        <v>75.5</v>
      </c>
      <c r="S22" s="9">
        <f t="shared" si="1"/>
        <v>24.05</v>
      </c>
      <c r="T22" s="9">
        <f t="shared" si="2"/>
        <v>23.4055</v>
      </c>
      <c r="U22" s="11">
        <v>10.63</v>
      </c>
      <c r="V22" s="11">
        <v>31</v>
      </c>
      <c r="W22" s="11">
        <f t="shared" si="3"/>
        <v>3.875</v>
      </c>
      <c r="X22" s="9">
        <f t="shared" si="4"/>
        <v>66.99853680981596</v>
      </c>
      <c r="Y22" s="10" t="str">
        <f t="shared" si="5"/>
        <v>D+</v>
      </c>
    </row>
    <row r="23" spans="1:27">
      <c r="A23">
        <v>1</v>
      </c>
      <c r="B23" s="13" t="s">
        <v>146</v>
      </c>
      <c r="C23" s="13" t="s">
        <v>147</v>
      </c>
      <c r="D23" s="1">
        <v>75</v>
      </c>
      <c r="E23" s="4">
        <f t="shared" si="7"/>
        <v>87.25</v>
      </c>
      <c r="F23" s="1">
        <v>91</v>
      </c>
      <c r="G23" s="1">
        <v>85</v>
      </c>
      <c r="H23" s="5">
        <f t="shared" si="9"/>
        <v>89.95</v>
      </c>
      <c r="I23" s="1">
        <v>82</v>
      </c>
      <c r="J23" s="1">
        <v>161</v>
      </c>
      <c r="K23" s="11">
        <f t="shared" si="8"/>
        <v>4.9386503067484666</v>
      </c>
      <c r="L23" s="6">
        <f t="shared" si="10"/>
        <v>178.55</v>
      </c>
      <c r="M23" s="6">
        <f t="shared" si="11"/>
        <v>87.887500000000003</v>
      </c>
      <c r="N23">
        <v>88</v>
      </c>
      <c r="O23" s="11">
        <f t="shared" si="0"/>
        <v>4.4000000000000004</v>
      </c>
      <c r="P23" s="9">
        <v>169</v>
      </c>
      <c r="Q23" s="9">
        <f t="shared" si="6"/>
        <v>92.600000000000009</v>
      </c>
      <c r="R23" s="9">
        <v>98.5</v>
      </c>
      <c r="S23" s="9">
        <f t="shared" si="1"/>
        <v>27.15</v>
      </c>
      <c r="T23" s="9">
        <f t="shared" si="2"/>
        <v>36.64</v>
      </c>
      <c r="U23" s="11">
        <v>15</v>
      </c>
      <c r="V23" s="11">
        <v>37</v>
      </c>
      <c r="W23" s="11">
        <f t="shared" si="3"/>
        <v>4.625</v>
      </c>
      <c r="X23" s="9">
        <f t="shared" si="4"/>
        <v>92.753650306748469</v>
      </c>
      <c r="Y23" s="10" t="str">
        <f t="shared" si="5"/>
        <v>A-</v>
      </c>
      <c r="AA23" t="s">
        <v>49</v>
      </c>
    </row>
    <row r="24" spans="1:27">
      <c r="A24">
        <v>1</v>
      </c>
      <c r="B24" s="13" t="s">
        <v>150</v>
      </c>
      <c r="C24" s="13" t="s">
        <v>151</v>
      </c>
      <c r="D24" s="1">
        <v>62</v>
      </c>
      <c r="E24" s="4">
        <f t="shared" si="7"/>
        <v>78.539999999999992</v>
      </c>
      <c r="F24" s="1">
        <v>91</v>
      </c>
      <c r="G24" s="1">
        <v>71</v>
      </c>
      <c r="H24" s="5">
        <f t="shared" si="9"/>
        <v>80.569999999999993</v>
      </c>
      <c r="I24" s="1">
        <v>96</v>
      </c>
      <c r="J24" s="1">
        <v>122</v>
      </c>
      <c r="K24" s="11">
        <f t="shared" si="8"/>
        <v>3.7423312883435584</v>
      </c>
      <c r="L24" s="6">
        <f t="shared" si="10"/>
        <v>160.125</v>
      </c>
      <c r="M24" s="6">
        <f t="shared" si="11"/>
        <v>86.78125</v>
      </c>
      <c r="N24">
        <v>62</v>
      </c>
      <c r="O24" s="11">
        <f t="shared" si="0"/>
        <v>3.1</v>
      </c>
      <c r="P24" s="9">
        <v>125</v>
      </c>
      <c r="Q24" s="9">
        <f t="shared" si="6"/>
        <v>75</v>
      </c>
      <c r="R24" s="9">
        <v>97</v>
      </c>
      <c r="S24" s="9">
        <f t="shared" si="1"/>
        <v>28.4</v>
      </c>
      <c r="T24" s="9">
        <f t="shared" si="2"/>
        <v>31.012499999999996</v>
      </c>
      <c r="U24" s="11">
        <v>11.25</v>
      </c>
      <c r="V24" s="11">
        <v>38</v>
      </c>
      <c r="W24" s="11">
        <f t="shared" si="3"/>
        <v>4.75</v>
      </c>
      <c r="X24" s="9">
        <f t="shared" si="4"/>
        <v>82.254831288343553</v>
      </c>
      <c r="Y24" s="10" t="str">
        <f t="shared" si="5"/>
        <v>B-</v>
      </c>
      <c r="AA24" t="s">
        <v>49</v>
      </c>
    </row>
    <row r="25" spans="1:27">
      <c r="A25">
        <v>1</v>
      </c>
      <c r="B25" s="13" t="s">
        <v>152</v>
      </c>
      <c r="C25" s="13" t="s">
        <v>153</v>
      </c>
      <c r="D25" s="1">
        <v>63</v>
      </c>
      <c r="E25" s="4">
        <f t="shared" si="7"/>
        <v>79.210000000000008</v>
      </c>
      <c r="F25" s="1">
        <v>101</v>
      </c>
      <c r="G25" s="1">
        <v>48</v>
      </c>
      <c r="H25" s="5">
        <f t="shared" si="9"/>
        <v>65.16</v>
      </c>
      <c r="I25" s="1">
        <v>90</v>
      </c>
      <c r="J25" s="1">
        <v>147</v>
      </c>
      <c r="K25" s="11">
        <f t="shared" si="8"/>
        <v>4.5092024539877302</v>
      </c>
      <c r="L25" s="6">
        <f t="shared" si="10"/>
        <v>144.37</v>
      </c>
      <c r="M25" s="6">
        <f t="shared" si="11"/>
        <v>83.842500000000001</v>
      </c>
      <c r="N25">
        <v>29</v>
      </c>
      <c r="O25" s="11">
        <f t="shared" si="0"/>
        <v>1.45</v>
      </c>
      <c r="P25" s="9">
        <v>120</v>
      </c>
      <c r="Q25" s="9">
        <f t="shared" si="6"/>
        <v>73</v>
      </c>
      <c r="R25" s="9">
        <v>89.5</v>
      </c>
      <c r="S25" s="9">
        <f t="shared" si="1"/>
        <v>28.05</v>
      </c>
      <c r="T25" s="9">
        <f t="shared" si="2"/>
        <v>29.429000000000002</v>
      </c>
      <c r="U25" s="11">
        <v>15</v>
      </c>
      <c r="V25" s="11">
        <v>38</v>
      </c>
      <c r="W25" s="11">
        <f t="shared" si="3"/>
        <v>4.75</v>
      </c>
      <c r="X25" s="9">
        <f t="shared" si="4"/>
        <v>83.188202453987742</v>
      </c>
      <c r="Y25" s="10" t="str">
        <f t="shared" si="5"/>
        <v>B-</v>
      </c>
      <c r="Z25" t="s">
        <v>149</v>
      </c>
    </row>
    <row r="26" spans="1:27">
      <c r="A26">
        <v>1</v>
      </c>
      <c r="B26" s="13" t="s">
        <v>154</v>
      </c>
      <c r="C26" s="13" t="s">
        <v>155</v>
      </c>
      <c r="D26" s="1">
        <v>77</v>
      </c>
      <c r="E26" s="4">
        <f t="shared" si="7"/>
        <v>88.59</v>
      </c>
      <c r="F26" s="1">
        <v>94</v>
      </c>
      <c r="G26" s="1">
        <v>82</v>
      </c>
      <c r="H26" s="5">
        <f t="shared" si="9"/>
        <v>87.94</v>
      </c>
      <c r="I26" s="1">
        <v>84</v>
      </c>
      <c r="J26" s="1">
        <v>158</v>
      </c>
      <c r="K26" s="11">
        <f t="shared" si="8"/>
        <v>4.8466257668711661</v>
      </c>
      <c r="L26" s="6">
        <f t="shared" si="10"/>
        <v>176.53</v>
      </c>
      <c r="M26" s="6">
        <f t="shared" si="11"/>
        <v>88.632499999999993</v>
      </c>
      <c r="N26">
        <v>50</v>
      </c>
      <c r="O26" s="11">
        <f t="shared" si="0"/>
        <v>2.5</v>
      </c>
      <c r="P26" s="9">
        <v>123</v>
      </c>
      <c r="Q26" s="9">
        <f t="shared" si="6"/>
        <v>74.2</v>
      </c>
      <c r="R26" s="9">
        <v>93</v>
      </c>
      <c r="S26" s="9">
        <f t="shared" si="1"/>
        <v>27.1</v>
      </c>
      <c r="T26" s="9">
        <f t="shared" si="2"/>
        <v>32.493000000000002</v>
      </c>
      <c r="U26" s="11">
        <v>12.5</v>
      </c>
      <c r="V26" s="11">
        <v>34</v>
      </c>
      <c r="W26" s="11">
        <f t="shared" si="3"/>
        <v>4.25</v>
      </c>
      <c r="X26" s="9">
        <f t="shared" si="4"/>
        <v>83.68962576687116</v>
      </c>
      <c r="Y26" s="10" t="str">
        <f t="shared" si="5"/>
        <v>B</v>
      </c>
    </row>
    <row r="27" spans="1:27">
      <c r="A27">
        <v>1</v>
      </c>
      <c r="B27" s="13" t="s">
        <v>156</v>
      </c>
      <c r="C27" s="13" t="s">
        <v>157</v>
      </c>
      <c r="D27" s="1">
        <v>75</v>
      </c>
      <c r="E27" s="4">
        <f t="shared" si="7"/>
        <v>87.25</v>
      </c>
      <c r="F27" s="1">
        <v>102</v>
      </c>
      <c r="G27" s="1">
        <v>91</v>
      </c>
      <c r="H27" s="5">
        <f t="shared" si="9"/>
        <v>93.97</v>
      </c>
      <c r="I27" s="1">
        <v>90</v>
      </c>
      <c r="J27" s="1">
        <v>159</v>
      </c>
      <c r="K27" s="11">
        <f t="shared" si="8"/>
        <v>4.8773006134969323</v>
      </c>
      <c r="L27" s="6">
        <f t="shared" si="10"/>
        <v>184.57999999999998</v>
      </c>
      <c r="M27" s="6">
        <f t="shared" si="11"/>
        <v>94.144999999999996</v>
      </c>
      <c r="N27">
        <v>74</v>
      </c>
      <c r="O27" s="11">
        <f t="shared" si="0"/>
        <v>3.7</v>
      </c>
      <c r="P27" s="9">
        <v>141</v>
      </c>
      <c r="Q27" s="9">
        <f t="shared" si="6"/>
        <v>81.400000000000006</v>
      </c>
      <c r="R27" s="9">
        <v>84</v>
      </c>
      <c r="S27" s="9">
        <f t="shared" si="1"/>
        <v>27.6</v>
      </c>
      <c r="T27" s="9">
        <f t="shared" si="2"/>
        <v>34.738</v>
      </c>
      <c r="U27" s="11"/>
      <c r="V27" s="11">
        <v>39</v>
      </c>
      <c r="W27" s="11">
        <f t="shared" si="3"/>
        <v>4.875</v>
      </c>
      <c r="X27" s="9">
        <f t="shared" si="4"/>
        <v>75.790300613496925</v>
      </c>
      <c r="Y27" s="10" t="str">
        <f t="shared" si="5"/>
        <v>C</v>
      </c>
    </row>
    <row r="28" spans="1:27">
      <c r="A28">
        <v>1</v>
      </c>
      <c r="B28" s="13" t="s">
        <v>158</v>
      </c>
      <c r="C28" s="13" t="s">
        <v>159</v>
      </c>
      <c r="D28" s="1">
        <v>35</v>
      </c>
      <c r="E28" s="4">
        <f t="shared" si="7"/>
        <v>60.45</v>
      </c>
      <c r="F28" s="1">
        <v>84</v>
      </c>
      <c r="G28" s="1">
        <v>38</v>
      </c>
      <c r="H28" s="5">
        <f t="shared" si="9"/>
        <v>58.46</v>
      </c>
      <c r="I28" s="1">
        <v>81</v>
      </c>
      <c r="J28" s="1">
        <v>69</v>
      </c>
      <c r="K28" s="11">
        <f t="shared" si="8"/>
        <v>2.1165644171779143</v>
      </c>
      <c r="L28" s="6">
        <f t="shared" si="10"/>
        <v>118.91</v>
      </c>
      <c r="M28" s="6">
        <f t="shared" si="11"/>
        <v>70.977499999999992</v>
      </c>
      <c r="N28">
        <v>38</v>
      </c>
      <c r="O28" s="11">
        <f t="shared" si="0"/>
        <v>1.9</v>
      </c>
      <c r="P28" s="9">
        <v>98</v>
      </c>
      <c r="Q28" s="9">
        <f t="shared" si="6"/>
        <v>64.2</v>
      </c>
      <c r="R28" s="9">
        <v>75.5</v>
      </c>
      <c r="S28" s="9">
        <f t="shared" si="1"/>
        <v>24.05</v>
      </c>
      <c r="T28" s="9">
        <f t="shared" si="2"/>
        <v>25.205500000000001</v>
      </c>
      <c r="U28" s="11">
        <v>12.5</v>
      </c>
      <c r="V28" s="11">
        <v>36</v>
      </c>
      <c r="W28" s="11">
        <f t="shared" si="3"/>
        <v>4.5</v>
      </c>
      <c r="X28" s="9">
        <f t="shared" si="4"/>
        <v>70.272064417177916</v>
      </c>
      <c r="Y28" s="10" t="str">
        <f t="shared" si="5"/>
        <v>C-</v>
      </c>
    </row>
    <row r="29" spans="1:27">
      <c r="A29">
        <v>1</v>
      </c>
      <c r="B29" s="13" t="s">
        <v>160</v>
      </c>
      <c r="C29" s="13" t="s">
        <v>155</v>
      </c>
      <c r="D29" s="1">
        <v>73</v>
      </c>
      <c r="E29" s="4">
        <f t="shared" si="7"/>
        <v>85.91</v>
      </c>
      <c r="F29" s="1">
        <v>93</v>
      </c>
      <c r="G29" s="1">
        <v>82</v>
      </c>
      <c r="H29" s="5">
        <f t="shared" si="9"/>
        <v>87.94</v>
      </c>
      <c r="I29" s="1">
        <v>84</v>
      </c>
      <c r="J29" s="1">
        <v>163</v>
      </c>
      <c r="K29" s="11">
        <f t="shared" si="8"/>
        <v>5</v>
      </c>
      <c r="L29" s="6">
        <f t="shared" si="10"/>
        <v>174.86500000000001</v>
      </c>
      <c r="M29" s="6">
        <f t="shared" si="11"/>
        <v>87.966250000000002</v>
      </c>
      <c r="N29">
        <v>90</v>
      </c>
      <c r="O29" s="11">
        <f t="shared" si="0"/>
        <v>4.5</v>
      </c>
      <c r="P29" s="9">
        <v>184</v>
      </c>
      <c r="Q29" s="9">
        <f t="shared" si="6"/>
        <v>98.600000000000009</v>
      </c>
      <c r="R29" s="9">
        <v>93</v>
      </c>
      <c r="S29" s="9">
        <f t="shared" si="1"/>
        <v>27</v>
      </c>
      <c r="T29" s="9">
        <f t="shared" si="2"/>
        <v>38.272500000000001</v>
      </c>
      <c r="U29" s="11">
        <v>13.75</v>
      </c>
      <c r="V29" s="11">
        <v>33</v>
      </c>
      <c r="W29" s="11">
        <f t="shared" si="3"/>
        <v>4.125</v>
      </c>
      <c r="X29" s="9">
        <f t="shared" si="4"/>
        <v>92.647500000000008</v>
      </c>
      <c r="Y29" s="10" t="str">
        <f t="shared" si="5"/>
        <v>A-</v>
      </c>
    </row>
    <row r="30" spans="1:27">
      <c r="A30">
        <v>1</v>
      </c>
      <c r="B30" s="13" t="s">
        <v>161</v>
      </c>
      <c r="C30" s="13" t="s">
        <v>162</v>
      </c>
      <c r="D30" s="1">
        <v>58</v>
      </c>
      <c r="E30" s="4">
        <f t="shared" si="7"/>
        <v>75.86</v>
      </c>
      <c r="F30" s="1">
        <v>96</v>
      </c>
      <c r="G30" s="1">
        <v>45</v>
      </c>
      <c r="H30" s="5">
        <f t="shared" si="9"/>
        <v>63.150000000000006</v>
      </c>
      <c r="I30" s="1">
        <v>80</v>
      </c>
      <c r="J30" s="1">
        <v>101</v>
      </c>
      <c r="K30" s="11">
        <f t="shared" si="8"/>
        <v>3.0981595092024539</v>
      </c>
      <c r="L30" s="6">
        <f t="shared" si="10"/>
        <v>139.01</v>
      </c>
      <c r="M30" s="6">
        <f t="shared" si="11"/>
        <v>78.752499999999998</v>
      </c>
      <c r="N30">
        <v>0</v>
      </c>
      <c r="O30" s="11">
        <f t="shared" si="0"/>
        <v>0</v>
      </c>
      <c r="P30" s="9">
        <v>109</v>
      </c>
      <c r="Q30" s="9">
        <f t="shared" si="6"/>
        <v>68.599999999999994</v>
      </c>
      <c r="R30" s="9">
        <v>29.5</v>
      </c>
      <c r="S30" s="9">
        <f t="shared" si="1"/>
        <v>20.55</v>
      </c>
      <c r="T30" s="9">
        <f t="shared" si="2"/>
        <v>27.8935</v>
      </c>
      <c r="U30" s="11"/>
      <c r="V30" s="11">
        <v>30</v>
      </c>
      <c r="W30" s="11">
        <f t="shared" si="3"/>
        <v>3.75</v>
      </c>
      <c r="X30" s="9">
        <f t="shared" si="4"/>
        <v>55.291659509202454</v>
      </c>
      <c r="Y30" s="10" t="str">
        <f t="shared" si="5"/>
        <v>F</v>
      </c>
    </row>
    <row r="31" spans="1:27">
      <c r="A31">
        <v>1</v>
      </c>
      <c r="B31" s="13" t="s">
        <v>163</v>
      </c>
      <c r="C31" s="13" t="s">
        <v>164</v>
      </c>
      <c r="D31" s="1">
        <v>37</v>
      </c>
      <c r="E31" s="4">
        <f t="shared" si="7"/>
        <v>61.790000000000006</v>
      </c>
      <c r="F31" s="1">
        <v>86</v>
      </c>
      <c r="G31" s="1">
        <v>58</v>
      </c>
      <c r="H31" s="5">
        <f t="shared" si="9"/>
        <v>71.86</v>
      </c>
      <c r="I31" s="1">
        <v>98</v>
      </c>
      <c r="J31" s="1">
        <v>134</v>
      </c>
      <c r="K31" s="11">
        <f t="shared" si="8"/>
        <v>4.110429447852761</v>
      </c>
      <c r="L31" s="6">
        <f t="shared" si="10"/>
        <v>138.685</v>
      </c>
      <c r="M31" s="6">
        <f t="shared" si="11"/>
        <v>80.671250000000001</v>
      </c>
      <c r="N31">
        <v>63</v>
      </c>
      <c r="O31" s="11">
        <f t="shared" si="0"/>
        <v>3.15</v>
      </c>
      <c r="P31" s="9">
        <v>131</v>
      </c>
      <c r="Q31" s="9">
        <f t="shared" si="6"/>
        <v>77.400000000000006</v>
      </c>
      <c r="R31" s="9"/>
      <c r="S31" s="9">
        <f t="shared" si="1"/>
        <v>18.399999999999999</v>
      </c>
      <c r="T31" s="9">
        <f t="shared" si="2"/>
        <v>29.902500000000003</v>
      </c>
      <c r="U31" s="11">
        <v>12.5</v>
      </c>
      <c r="V31" s="11">
        <v>35</v>
      </c>
      <c r="W31" s="11">
        <f t="shared" si="3"/>
        <v>4.375</v>
      </c>
      <c r="X31" s="9">
        <f t="shared" si="4"/>
        <v>72.437929447852767</v>
      </c>
      <c r="Y31" s="10" t="str">
        <f t="shared" si="5"/>
        <v>C-</v>
      </c>
    </row>
    <row r="32" spans="1:27">
      <c r="A32">
        <v>1</v>
      </c>
      <c r="B32" s="13" t="s">
        <v>165</v>
      </c>
      <c r="C32" s="13" t="s">
        <v>151</v>
      </c>
      <c r="D32" s="1">
        <v>82</v>
      </c>
      <c r="E32" s="4">
        <f t="shared" si="7"/>
        <v>91.94</v>
      </c>
      <c r="F32" s="1">
        <v>91</v>
      </c>
      <c r="G32" s="1">
        <v>77</v>
      </c>
      <c r="H32" s="5">
        <f t="shared" si="9"/>
        <v>84.59</v>
      </c>
      <c r="I32" s="1">
        <v>96</v>
      </c>
      <c r="J32" s="1">
        <v>162</v>
      </c>
      <c r="K32" s="11">
        <f t="shared" si="8"/>
        <v>4.9693251533742329</v>
      </c>
      <c r="L32" s="6">
        <f t="shared" si="10"/>
        <v>176.53</v>
      </c>
      <c r="M32" s="6">
        <f t="shared" si="11"/>
        <v>90.882499999999993</v>
      </c>
      <c r="N32">
        <v>84</v>
      </c>
      <c r="O32" s="11">
        <f t="shared" si="0"/>
        <v>4.2</v>
      </c>
      <c r="P32" s="9">
        <v>185</v>
      </c>
      <c r="Q32" s="9">
        <f t="shared" si="6"/>
        <v>99</v>
      </c>
      <c r="R32" s="9">
        <v>92.5</v>
      </c>
      <c r="S32" s="9">
        <f t="shared" si="1"/>
        <v>27.95</v>
      </c>
      <c r="T32" s="9">
        <f t="shared" si="2"/>
        <v>38.526499999999999</v>
      </c>
      <c r="U32" s="11">
        <v>12.5</v>
      </c>
      <c r="V32" s="11">
        <v>39</v>
      </c>
      <c r="W32" s="11">
        <f t="shared" si="3"/>
        <v>4.875</v>
      </c>
      <c r="X32" s="9">
        <f t="shared" si="4"/>
        <v>93.020825153374233</v>
      </c>
      <c r="Y32" s="10" t="str">
        <f t="shared" si="5"/>
        <v>A-</v>
      </c>
      <c r="AA32" t="s">
        <v>48</v>
      </c>
    </row>
    <row r="33" spans="1:27">
      <c r="A33">
        <v>1</v>
      </c>
      <c r="B33" s="13" t="s">
        <v>166</v>
      </c>
      <c r="C33" s="13" t="s">
        <v>167</v>
      </c>
      <c r="D33" s="1">
        <v>82</v>
      </c>
      <c r="E33" s="4">
        <f t="shared" si="7"/>
        <v>91.94</v>
      </c>
      <c r="F33" s="1">
        <v>100</v>
      </c>
      <c r="G33" s="1">
        <v>86</v>
      </c>
      <c r="H33" s="5">
        <f t="shared" si="9"/>
        <v>90.62</v>
      </c>
      <c r="I33" s="1">
        <v>90</v>
      </c>
      <c r="J33" s="1">
        <v>163</v>
      </c>
      <c r="K33" s="11">
        <f t="shared" si="8"/>
        <v>5</v>
      </c>
      <c r="L33" s="6">
        <f t="shared" si="10"/>
        <v>182.56</v>
      </c>
      <c r="M33" s="6">
        <f t="shared" si="11"/>
        <v>93.14</v>
      </c>
      <c r="N33">
        <v>80</v>
      </c>
      <c r="O33" s="11">
        <f t="shared" si="0"/>
        <v>4</v>
      </c>
      <c r="P33" s="9">
        <v>146</v>
      </c>
      <c r="Q33" s="9">
        <f t="shared" si="6"/>
        <v>83.4</v>
      </c>
      <c r="R33" s="9">
        <v>89.5</v>
      </c>
      <c r="S33" s="9">
        <f t="shared" si="1"/>
        <v>27.95</v>
      </c>
      <c r="T33" s="9">
        <f t="shared" si="2"/>
        <v>34.936000000000007</v>
      </c>
      <c r="U33" s="11">
        <v>13.75</v>
      </c>
      <c r="V33" s="11">
        <v>38</v>
      </c>
      <c r="W33" s="11">
        <f t="shared" si="3"/>
        <v>4.75</v>
      </c>
      <c r="X33" s="9">
        <f t="shared" si="4"/>
        <v>90.38600000000001</v>
      </c>
      <c r="Y33" s="10" t="str">
        <f t="shared" si="5"/>
        <v>A-</v>
      </c>
      <c r="Z33" t="s">
        <v>149</v>
      </c>
      <c r="AA33" t="s">
        <v>49</v>
      </c>
    </row>
    <row r="34" spans="1:27">
      <c r="A34">
        <v>1</v>
      </c>
      <c r="B34" s="13" t="s">
        <v>168</v>
      </c>
      <c r="C34" s="13" t="s">
        <v>169</v>
      </c>
      <c r="D34" s="1">
        <v>15</v>
      </c>
      <c r="E34" s="4">
        <f t="shared" si="7"/>
        <v>47.05</v>
      </c>
      <c r="H34" s="5"/>
      <c r="J34" s="1">
        <v>117</v>
      </c>
      <c r="K34" s="11">
        <f t="shared" si="8"/>
        <v>3.5889570552147241</v>
      </c>
      <c r="L34" s="6"/>
      <c r="M34" s="6"/>
      <c r="O34" s="11">
        <f t="shared" si="0"/>
        <v>0</v>
      </c>
      <c r="P34" s="9"/>
      <c r="Q34" s="9">
        <f t="shared" si="6"/>
        <v>25</v>
      </c>
      <c r="R34" s="9"/>
      <c r="S34" s="9">
        <f t="shared" si="1"/>
        <v>0</v>
      </c>
      <c r="T34" s="9">
        <f t="shared" si="2"/>
        <v>10.955</v>
      </c>
      <c r="U34" s="11">
        <v>0</v>
      </c>
      <c r="V34" s="11">
        <v>15</v>
      </c>
      <c r="W34" s="11">
        <f t="shared" si="3"/>
        <v>1.875</v>
      </c>
      <c r="X34" s="9">
        <f t="shared" si="4"/>
        <v>16.418957055214726</v>
      </c>
      <c r="Y34" s="10" t="str">
        <f t="shared" si="5"/>
        <v>F</v>
      </c>
    </row>
    <row r="35" spans="1:27">
      <c r="A35">
        <v>1</v>
      </c>
      <c r="B35" s="13" t="s">
        <v>170</v>
      </c>
      <c r="C35" s="13" t="s">
        <v>171</v>
      </c>
      <c r="D35" s="1">
        <v>50</v>
      </c>
      <c r="E35" s="4">
        <f t="shared" si="7"/>
        <v>70.5</v>
      </c>
      <c r="F35" s="1">
        <v>81</v>
      </c>
      <c r="G35" s="1">
        <v>69</v>
      </c>
      <c r="H35" s="5">
        <f t="shared" ref="H35:H57" si="12">33+0.67*G35</f>
        <v>79.23</v>
      </c>
      <c r="I35" s="1">
        <v>95</v>
      </c>
      <c r="J35" s="1">
        <v>163</v>
      </c>
      <c r="K35" s="11">
        <f t="shared" si="8"/>
        <v>5</v>
      </c>
      <c r="L35" s="6">
        <f t="shared" ref="L35:L57" si="13">IF(E35&lt;H35,0.5*E35+1.5*H35,E35+H35)</f>
        <v>154.095</v>
      </c>
      <c r="M35" s="6">
        <f t="shared" ref="M35:M57" si="14">(F35+I35+L35)/4</f>
        <v>82.523750000000007</v>
      </c>
      <c r="N35">
        <v>63</v>
      </c>
      <c r="O35" s="11">
        <f t="shared" si="0"/>
        <v>3.15</v>
      </c>
      <c r="P35" s="9">
        <v>120</v>
      </c>
      <c r="Q35" s="9">
        <f t="shared" si="6"/>
        <v>73</v>
      </c>
      <c r="R35" s="9">
        <v>83.5</v>
      </c>
      <c r="S35" s="9">
        <f t="shared" si="1"/>
        <v>25.95</v>
      </c>
      <c r="T35" s="9">
        <f t="shared" si="2"/>
        <v>30.009500000000003</v>
      </c>
      <c r="U35" s="11">
        <v>13.75</v>
      </c>
      <c r="V35" s="11">
        <v>34</v>
      </c>
      <c r="W35" s="11">
        <f t="shared" si="3"/>
        <v>4.25</v>
      </c>
      <c r="X35" s="9">
        <f t="shared" si="4"/>
        <v>82.109499999999997</v>
      </c>
      <c r="Y35" s="10" t="str">
        <f t="shared" si="5"/>
        <v>B-</v>
      </c>
    </row>
    <row r="36" spans="1:27">
      <c r="A36">
        <v>1</v>
      </c>
      <c r="B36" s="13" t="s">
        <v>172</v>
      </c>
      <c r="C36" s="13" t="s">
        <v>173</v>
      </c>
      <c r="D36" s="1">
        <v>77</v>
      </c>
      <c r="E36" s="4">
        <f t="shared" si="7"/>
        <v>88.59</v>
      </c>
      <c r="F36" s="1">
        <v>88</v>
      </c>
      <c r="G36" s="1">
        <v>71</v>
      </c>
      <c r="H36" s="5">
        <f t="shared" si="12"/>
        <v>80.569999999999993</v>
      </c>
      <c r="I36" s="1">
        <v>95</v>
      </c>
      <c r="J36" s="1">
        <v>163</v>
      </c>
      <c r="K36" s="11">
        <f t="shared" si="8"/>
        <v>5</v>
      </c>
      <c r="L36" s="6">
        <f t="shared" si="13"/>
        <v>169.16</v>
      </c>
      <c r="M36" s="6">
        <f t="shared" si="14"/>
        <v>88.039999999999992</v>
      </c>
      <c r="N36">
        <v>71</v>
      </c>
      <c r="O36" s="11">
        <f t="shared" si="0"/>
        <v>3.55</v>
      </c>
      <c r="P36" s="9">
        <v>172</v>
      </c>
      <c r="Q36" s="9">
        <f t="shared" si="6"/>
        <v>93.8</v>
      </c>
      <c r="R36" s="9">
        <v>95</v>
      </c>
      <c r="S36" s="9">
        <f t="shared" si="1"/>
        <v>27.8</v>
      </c>
      <c r="T36" s="9">
        <f t="shared" si="2"/>
        <v>36.597999999999999</v>
      </c>
      <c r="U36" s="11">
        <v>15</v>
      </c>
      <c r="V36" s="11">
        <v>39</v>
      </c>
      <c r="W36" s="11">
        <f t="shared" si="3"/>
        <v>4.875</v>
      </c>
      <c r="X36" s="9">
        <f t="shared" si="4"/>
        <v>92.823000000000008</v>
      </c>
      <c r="Y36" s="10" t="str">
        <f t="shared" si="5"/>
        <v>A-</v>
      </c>
      <c r="AA36" t="s">
        <v>49</v>
      </c>
    </row>
    <row r="37" spans="1:27">
      <c r="A37">
        <v>1</v>
      </c>
      <c r="B37" s="13" t="s">
        <v>174</v>
      </c>
      <c r="C37" s="13" t="s">
        <v>175</v>
      </c>
      <c r="D37" s="1">
        <v>82</v>
      </c>
      <c r="E37" s="4">
        <f t="shared" si="7"/>
        <v>91.94</v>
      </c>
      <c r="F37" s="1">
        <v>92</v>
      </c>
      <c r="G37" s="1">
        <v>69</v>
      </c>
      <c r="H37" s="5">
        <f t="shared" si="12"/>
        <v>79.23</v>
      </c>
      <c r="I37" s="1">
        <v>88</v>
      </c>
      <c r="J37" s="1">
        <v>152</v>
      </c>
      <c r="K37" s="11">
        <f t="shared" si="8"/>
        <v>4.6625766871165641</v>
      </c>
      <c r="L37" s="6">
        <f t="shared" si="13"/>
        <v>171.17000000000002</v>
      </c>
      <c r="M37" s="6">
        <f t="shared" si="14"/>
        <v>87.792500000000004</v>
      </c>
      <c r="N37">
        <v>83</v>
      </c>
      <c r="O37" s="11">
        <f t="shared" si="0"/>
        <v>4.1500000000000004</v>
      </c>
      <c r="P37" s="9">
        <v>146</v>
      </c>
      <c r="Q37" s="9">
        <f t="shared" si="6"/>
        <v>83.4</v>
      </c>
      <c r="R37" s="9">
        <v>88</v>
      </c>
      <c r="S37" s="9">
        <f t="shared" si="1"/>
        <v>26.8</v>
      </c>
      <c r="T37" s="9">
        <f t="shared" si="2"/>
        <v>34.005500000000005</v>
      </c>
      <c r="U37" s="11"/>
      <c r="V37" s="11">
        <v>39</v>
      </c>
      <c r="W37" s="11">
        <f t="shared" si="3"/>
        <v>4.875</v>
      </c>
      <c r="X37" s="9">
        <f t="shared" si="4"/>
        <v>74.49307668711657</v>
      </c>
      <c r="Y37" s="10" t="str">
        <f t="shared" si="5"/>
        <v>C</v>
      </c>
      <c r="AA37" t="s">
        <v>48</v>
      </c>
    </row>
    <row r="38" spans="1:27">
      <c r="A38">
        <v>1</v>
      </c>
      <c r="B38" s="13" t="s">
        <v>176</v>
      </c>
      <c r="C38" s="13" t="s">
        <v>177</v>
      </c>
      <c r="D38" s="1">
        <v>70</v>
      </c>
      <c r="E38" s="4">
        <f t="shared" si="7"/>
        <v>83.9</v>
      </c>
      <c r="F38" s="1">
        <v>93</v>
      </c>
      <c r="G38" s="1">
        <v>78</v>
      </c>
      <c r="H38" s="5">
        <f t="shared" si="12"/>
        <v>85.26</v>
      </c>
      <c r="I38" s="1">
        <v>84</v>
      </c>
      <c r="J38" s="1">
        <v>163</v>
      </c>
      <c r="K38" s="11">
        <f t="shared" si="8"/>
        <v>5</v>
      </c>
      <c r="L38" s="6">
        <f t="shared" si="13"/>
        <v>169.84000000000003</v>
      </c>
      <c r="M38" s="6">
        <f t="shared" si="14"/>
        <v>86.710000000000008</v>
      </c>
      <c r="N38">
        <v>92</v>
      </c>
      <c r="O38" s="11">
        <f t="shared" si="0"/>
        <v>4.5999999999999996</v>
      </c>
      <c r="P38" s="9">
        <v>149</v>
      </c>
      <c r="Q38" s="9">
        <f t="shared" si="6"/>
        <v>84.6</v>
      </c>
      <c r="R38" s="9">
        <v>93</v>
      </c>
      <c r="S38" s="9">
        <f t="shared" si="1"/>
        <v>27</v>
      </c>
      <c r="T38" s="9">
        <f t="shared" si="2"/>
        <v>33.903999999999996</v>
      </c>
      <c r="U38" s="11">
        <v>13.75</v>
      </c>
      <c r="V38" s="11">
        <v>27</v>
      </c>
      <c r="W38" s="11">
        <f t="shared" si="3"/>
        <v>3.375</v>
      </c>
      <c r="X38" s="9">
        <f t="shared" si="4"/>
        <v>87.628999999999991</v>
      </c>
      <c r="Y38" s="10" t="str">
        <f t="shared" si="5"/>
        <v>B+</v>
      </c>
    </row>
    <row r="39" spans="1:27">
      <c r="A39">
        <v>1</v>
      </c>
      <c r="B39" s="13" t="s">
        <v>178</v>
      </c>
      <c r="C39" s="13" t="s">
        <v>179</v>
      </c>
      <c r="D39" s="1">
        <v>87</v>
      </c>
      <c r="E39" s="4">
        <f t="shared" ref="E39:E70" si="15">37+0.67*D39</f>
        <v>95.29</v>
      </c>
      <c r="F39" s="1">
        <v>84</v>
      </c>
      <c r="G39" s="1">
        <v>81</v>
      </c>
      <c r="H39" s="5">
        <f t="shared" si="12"/>
        <v>87.27000000000001</v>
      </c>
      <c r="I39" s="1">
        <v>81</v>
      </c>
      <c r="J39" s="1">
        <v>162</v>
      </c>
      <c r="K39" s="11">
        <f t="shared" si="8"/>
        <v>4.9693251533742329</v>
      </c>
      <c r="L39" s="6">
        <f t="shared" si="13"/>
        <v>182.56</v>
      </c>
      <c r="M39" s="6">
        <f t="shared" si="14"/>
        <v>86.89</v>
      </c>
      <c r="N39">
        <v>63</v>
      </c>
      <c r="O39" s="11">
        <f t="shared" si="0"/>
        <v>3.15</v>
      </c>
      <c r="P39" s="9">
        <v>135</v>
      </c>
      <c r="Q39" s="9">
        <f t="shared" si="6"/>
        <v>79</v>
      </c>
      <c r="R39" s="9">
        <v>75.5</v>
      </c>
      <c r="S39" s="9">
        <f t="shared" si="1"/>
        <v>24.05</v>
      </c>
      <c r="T39" s="9">
        <f t="shared" si="2"/>
        <v>34.056000000000004</v>
      </c>
      <c r="U39" s="11">
        <v>15</v>
      </c>
      <c r="V39" s="11">
        <v>37</v>
      </c>
      <c r="W39" s="11">
        <f t="shared" si="3"/>
        <v>4.625</v>
      </c>
      <c r="X39" s="9">
        <f t="shared" si="4"/>
        <v>85.850325153374229</v>
      </c>
      <c r="Y39" s="10" t="str">
        <f t="shared" si="5"/>
        <v>B</v>
      </c>
      <c r="AA39" t="s">
        <v>49</v>
      </c>
    </row>
    <row r="40" spans="1:27">
      <c r="A40">
        <v>1</v>
      </c>
      <c r="B40" s="13" t="s">
        <v>180</v>
      </c>
      <c r="C40" s="13" t="s">
        <v>181</v>
      </c>
      <c r="D40" s="1">
        <v>82</v>
      </c>
      <c r="E40" s="4">
        <f t="shared" si="15"/>
        <v>91.94</v>
      </c>
      <c r="F40" s="1">
        <v>92</v>
      </c>
      <c r="G40" s="1">
        <v>82</v>
      </c>
      <c r="H40" s="5">
        <f t="shared" si="12"/>
        <v>87.94</v>
      </c>
      <c r="I40" s="1">
        <v>95</v>
      </c>
      <c r="J40" s="1">
        <v>142</v>
      </c>
      <c r="K40" s="11">
        <f t="shared" si="8"/>
        <v>4.3558282208588954</v>
      </c>
      <c r="L40" s="6">
        <f t="shared" si="13"/>
        <v>179.88</v>
      </c>
      <c r="M40" s="6">
        <f t="shared" si="14"/>
        <v>91.72</v>
      </c>
      <c r="N40">
        <v>26</v>
      </c>
      <c r="O40" s="11">
        <f t="shared" si="0"/>
        <v>1.3</v>
      </c>
      <c r="P40" s="9">
        <v>161</v>
      </c>
      <c r="Q40" s="9">
        <f t="shared" si="6"/>
        <v>89.4</v>
      </c>
      <c r="R40" s="9">
        <v>86.5</v>
      </c>
      <c r="S40" s="9">
        <f t="shared" si="1"/>
        <v>27.35</v>
      </c>
      <c r="T40" s="9">
        <f t="shared" si="2"/>
        <v>35.941000000000003</v>
      </c>
      <c r="U40" s="11">
        <v>15</v>
      </c>
      <c r="V40" s="11">
        <v>37</v>
      </c>
      <c r="W40" s="11">
        <f t="shared" si="3"/>
        <v>4.625</v>
      </c>
      <c r="X40" s="9">
        <f t="shared" si="4"/>
        <v>88.57182822085889</v>
      </c>
      <c r="Y40" s="10" t="str">
        <f t="shared" si="5"/>
        <v>B+</v>
      </c>
      <c r="AA40" t="s">
        <v>49</v>
      </c>
    </row>
    <row r="41" spans="1:27">
      <c r="A41">
        <v>1</v>
      </c>
      <c r="B41" s="13" t="s">
        <v>182</v>
      </c>
      <c r="C41" s="13" t="s">
        <v>183</v>
      </c>
      <c r="D41" s="1">
        <v>80</v>
      </c>
      <c r="E41" s="4">
        <f t="shared" si="15"/>
        <v>90.6</v>
      </c>
      <c r="F41" s="1">
        <v>92</v>
      </c>
      <c r="G41" s="1">
        <v>90</v>
      </c>
      <c r="H41" s="5">
        <f t="shared" si="12"/>
        <v>93.300000000000011</v>
      </c>
      <c r="I41" s="1">
        <v>85</v>
      </c>
      <c r="J41" s="1">
        <v>163</v>
      </c>
      <c r="K41" s="11">
        <f t="shared" si="8"/>
        <v>5</v>
      </c>
      <c r="L41" s="6">
        <f t="shared" si="13"/>
        <v>185.25</v>
      </c>
      <c r="M41" s="6">
        <f t="shared" si="14"/>
        <v>90.5625</v>
      </c>
      <c r="N41">
        <v>89</v>
      </c>
      <c r="O41" s="11">
        <f t="shared" si="0"/>
        <v>4.45</v>
      </c>
      <c r="P41" s="9">
        <v>171</v>
      </c>
      <c r="Q41" s="9">
        <f t="shared" si="6"/>
        <v>93.4</v>
      </c>
      <c r="R41" s="9">
        <v>96</v>
      </c>
      <c r="S41" s="9">
        <f t="shared" si="1"/>
        <v>27.3</v>
      </c>
      <c r="T41" s="9">
        <f t="shared" si="2"/>
        <v>37.215000000000003</v>
      </c>
      <c r="U41" s="11">
        <v>15</v>
      </c>
      <c r="V41" s="11">
        <v>38</v>
      </c>
      <c r="W41" s="11">
        <f t="shared" si="3"/>
        <v>4.75</v>
      </c>
      <c r="X41" s="9">
        <f t="shared" si="4"/>
        <v>93.715000000000003</v>
      </c>
      <c r="Y41" s="10" t="str">
        <f t="shared" si="5"/>
        <v>A</v>
      </c>
    </row>
    <row r="42" spans="1:27">
      <c r="A42">
        <v>1</v>
      </c>
      <c r="B42" s="13" t="s">
        <v>184</v>
      </c>
      <c r="C42" s="13" t="s">
        <v>185</v>
      </c>
      <c r="D42" s="1">
        <v>91</v>
      </c>
      <c r="E42" s="4">
        <f t="shared" si="15"/>
        <v>97.97</v>
      </c>
      <c r="F42" s="1">
        <v>88</v>
      </c>
      <c r="G42" s="1">
        <v>98</v>
      </c>
      <c r="H42" s="5">
        <f t="shared" si="12"/>
        <v>98.660000000000011</v>
      </c>
      <c r="I42" s="1">
        <v>95</v>
      </c>
      <c r="J42" s="1">
        <v>163</v>
      </c>
      <c r="K42" s="11">
        <f t="shared" si="8"/>
        <v>5</v>
      </c>
      <c r="L42" s="6">
        <f t="shared" si="13"/>
        <v>196.97500000000002</v>
      </c>
      <c r="M42" s="6">
        <f t="shared" si="14"/>
        <v>94.993750000000006</v>
      </c>
      <c r="N42">
        <v>91</v>
      </c>
      <c r="O42" s="11">
        <f t="shared" si="0"/>
        <v>4.55</v>
      </c>
      <c r="P42" s="9">
        <v>198</v>
      </c>
      <c r="Q42" s="9">
        <f t="shared" si="6"/>
        <v>104.2</v>
      </c>
      <c r="R42" s="9">
        <v>95</v>
      </c>
      <c r="S42" s="9">
        <f t="shared" si="1"/>
        <v>27.8</v>
      </c>
      <c r="T42" s="9">
        <f t="shared" si="2"/>
        <v>41.091499999999996</v>
      </c>
      <c r="U42" s="11">
        <v>15</v>
      </c>
      <c r="V42" s="11">
        <v>38</v>
      </c>
      <c r="W42" s="11">
        <f t="shared" si="3"/>
        <v>4.75</v>
      </c>
      <c r="X42" s="9">
        <f t="shared" si="4"/>
        <v>98.191499999999991</v>
      </c>
      <c r="Y42" s="10" t="str">
        <f t="shared" si="5"/>
        <v>A+</v>
      </c>
      <c r="AA42" t="s">
        <v>49</v>
      </c>
    </row>
    <row r="43" spans="1:27">
      <c r="A43">
        <v>1</v>
      </c>
      <c r="B43" s="13" t="s">
        <v>186</v>
      </c>
      <c r="C43" s="13" t="s">
        <v>175</v>
      </c>
      <c r="D43" s="1">
        <v>65</v>
      </c>
      <c r="E43" s="4">
        <f t="shared" si="15"/>
        <v>80.550000000000011</v>
      </c>
      <c r="F43" s="1">
        <v>93</v>
      </c>
      <c r="G43" s="1">
        <v>88</v>
      </c>
      <c r="H43" s="5">
        <f t="shared" si="12"/>
        <v>91.960000000000008</v>
      </c>
      <c r="I43" s="1">
        <v>95</v>
      </c>
      <c r="J43" s="1">
        <v>161</v>
      </c>
      <c r="K43" s="11">
        <f t="shared" si="8"/>
        <v>4.9386503067484666</v>
      </c>
      <c r="L43" s="6">
        <f t="shared" si="13"/>
        <v>178.215</v>
      </c>
      <c r="M43" s="6">
        <f t="shared" si="14"/>
        <v>91.553750000000008</v>
      </c>
      <c r="N43">
        <v>77</v>
      </c>
      <c r="O43" s="11">
        <f t="shared" si="0"/>
        <v>3.85</v>
      </c>
      <c r="P43" s="9">
        <v>189</v>
      </c>
      <c r="Q43" s="9">
        <f t="shared" si="6"/>
        <v>100.60000000000001</v>
      </c>
      <c r="R43" s="9">
        <v>83.5</v>
      </c>
      <c r="S43" s="9">
        <f t="shared" si="1"/>
        <v>27.15</v>
      </c>
      <c r="T43" s="9">
        <f t="shared" si="2"/>
        <v>38.805500000000002</v>
      </c>
      <c r="U43" s="11">
        <v>15</v>
      </c>
      <c r="V43" s="11">
        <v>39</v>
      </c>
      <c r="W43" s="11">
        <f t="shared" si="3"/>
        <v>4.875</v>
      </c>
      <c r="X43" s="9">
        <f t="shared" si="4"/>
        <v>94.619150306748466</v>
      </c>
      <c r="Y43" s="10" t="str">
        <f t="shared" si="5"/>
        <v>A</v>
      </c>
      <c r="AA43" t="s">
        <v>49</v>
      </c>
    </row>
    <row r="44" spans="1:27">
      <c r="A44">
        <v>1</v>
      </c>
      <c r="B44" s="13" t="s">
        <v>187</v>
      </c>
      <c r="C44" s="13" t="s">
        <v>188</v>
      </c>
      <c r="D44" s="1">
        <v>76</v>
      </c>
      <c r="E44" s="4">
        <f t="shared" si="15"/>
        <v>87.92</v>
      </c>
      <c r="F44" s="1">
        <v>102</v>
      </c>
      <c r="G44" s="1">
        <v>89</v>
      </c>
      <c r="H44" s="5">
        <f t="shared" si="12"/>
        <v>92.63</v>
      </c>
      <c r="I44" s="1">
        <v>95</v>
      </c>
      <c r="J44" s="1">
        <v>163</v>
      </c>
      <c r="K44" s="11">
        <f t="shared" si="8"/>
        <v>5</v>
      </c>
      <c r="L44" s="6">
        <f t="shared" si="13"/>
        <v>182.905</v>
      </c>
      <c r="M44" s="6">
        <f t="shared" si="14"/>
        <v>94.976249999999993</v>
      </c>
      <c r="N44">
        <v>85</v>
      </c>
      <c r="O44" s="11">
        <f t="shared" si="0"/>
        <v>4.25</v>
      </c>
      <c r="P44" s="9">
        <v>189</v>
      </c>
      <c r="Q44" s="9">
        <f t="shared" si="6"/>
        <v>100.60000000000001</v>
      </c>
      <c r="R44" s="9">
        <v>92.5</v>
      </c>
      <c r="S44" s="9">
        <f t="shared" si="1"/>
        <v>28.95</v>
      </c>
      <c r="T44" s="9">
        <f t="shared" si="2"/>
        <v>39.207499999999996</v>
      </c>
      <c r="U44" s="11">
        <v>15</v>
      </c>
      <c r="V44" s="11">
        <v>37</v>
      </c>
      <c r="W44" s="11">
        <f t="shared" si="3"/>
        <v>4.625</v>
      </c>
      <c r="X44" s="9">
        <f t="shared" si="4"/>
        <v>97.032499999999999</v>
      </c>
      <c r="Y44" s="10" t="str">
        <f t="shared" si="5"/>
        <v>A+</v>
      </c>
      <c r="AA44" t="s">
        <v>48</v>
      </c>
    </row>
    <row r="45" spans="1:27">
      <c r="A45">
        <v>1</v>
      </c>
      <c r="B45" s="13" t="s">
        <v>189</v>
      </c>
      <c r="C45" s="13" t="s">
        <v>0</v>
      </c>
      <c r="D45" s="1">
        <v>88</v>
      </c>
      <c r="E45" s="4">
        <f t="shared" si="15"/>
        <v>95.960000000000008</v>
      </c>
      <c r="F45" s="1">
        <v>102</v>
      </c>
      <c r="G45" s="1">
        <v>91</v>
      </c>
      <c r="H45" s="5">
        <f t="shared" si="12"/>
        <v>93.97</v>
      </c>
      <c r="I45" s="1">
        <v>93</v>
      </c>
      <c r="J45" s="1">
        <v>163</v>
      </c>
      <c r="K45" s="11">
        <f t="shared" si="8"/>
        <v>5</v>
      </c>
      <c r="L45" s="6">
        <f t="shared" si="13"/>
        <v>189.93</v>
      </c>
      <c r="M45" s="6">
        <f t="shared" si="14"/>
        <v>96.232500000000002</v>
      </c>
      <c r="N45">
        <v>84</v>
      </c>
      <c r="O45" s="11">
        <f t="shared" si="0"/>
        <v>4.2</v>
      </c>
      <c r="P45" s="9">
        <v>161</v>
      </c>
      <c r="Q45" s="9">
        <f t="shared" si="6"/>
        <v>89.4</v>
      </c>
      <c r="R45" s="9">
        <v>95</v>
      </c>
      <c r="S45" s="9">
        <f t="shared" si="1"/>
        <v>29</v>
      </c>
      <c r="T45" s="9">
        <f t="shared" si="2"/>
        <v>36.873000000000005</v>
      </c>
      <c r="U45" s="11">
        <v>15</v>
      </c>
      <c r="V45" s="11">
        <v>38</v>
      </c>
      <c r="W45" s="11">
        <f t="shared" si="3"/>
        <v>4.75</v>
      </c>
      <c r="X45" s="9">
        <f t="shared" si="4"/>
        <v>94.823000000000008</v>
      </c>
      <c r="Y45" s="10" t="str">
        <f t="shared" si="5"/>
        <v>A</v>
      </c>
      <c r="AA45" t="s">
        <v>48</v>
      </c>
    </row>
    <row r="46" spans="1:27">
      <c r="A46">
        <v>1</v>
      </c>
      <c r="B46" s="13" t="s">
        <v>1</v>
      </c>
      <c r="C46" s="13" t="s">
        <v>2</v>
      </c>
      <c r="D46" s="1">
        <v>80</v>
      </c>
      <c r="E46" s="4">
        <f t="shared" si="15"/>
        <v>90.6</v>
      </c>
      <c r="F46" s="1">
        <v>105</v>
      </c>
      <c r="G46" s="1">
        <v>90</v>
      </c>
      <c r="H46" s="5">
        <f t="shared" si="12"/>
        <v>93.300000000000011</v>
      </c>
      <c r="I46" s="1">
        <v>99</v>
      </c>
      <c r="J46" s="1">
        <v>163</v>
      </c>
      <c r="K46" s="11">
        <f t="shared" si="8"/>
        <v>5</v>
      </c>
      <c r="L46" s="6">
        <f t="shared" si="13"/>
        <v>185.25</v>
      </c>
      <c r="M46" s="6">
        <f t="shared" si="14"/>
        <v>97.3125</v>
      </c>
      <c r="N46">
        <v>80</v>
      </c>
      <c r="O46" s="11">
        <f t="shared" si="0"/>
        <v>4</v>
      </c>
      <c r="P46" s="9">
        <v>162</v>
      </c>
      <c r="Q46" s="9">
        <f t="shared" si="6"/>
        <v>89.8</v>
      </c>
      <c r="R46" s="9">
        <v>95</v>
      </c>
      <c r="S46" s="9">
        <f t="shared" si="1"/>
        <v>29.9</v>
      </c>
      <c r="T46" s="9">
        <f t="shared" si="2"/>
        <v>36.484999999999999</v>
      </c>
      <c r="U46" s="11">
        <v>15</v>
      </c>
      <c r="V46" s="11">
        <v>34</v>
      </c>
      <c r="W46" s="11">
        <f t="shared" si="3"/>
        <v>4.25</v>
      </c>
      <c r="X46" s="9">
        <f t="shared" si="4"/>
        <v>94.634999999999991</v>
      </c>
      <c r="Y46" s="10" t="str">
        <f t="shared" si="5"/>
        <v>A</v>
      </c>
      <c r="AA46" t="s">
        <v>48</v>
      </c>
    </row>
    <row r="47" spans="1:27">
      <c r="A47">
        <v>1</v>
      </c>
      <c r="B47" s="13" t="s">
        <v>3</v>
      </c>
      <c r="C47" s="13" t="s">
        <v>131</v>
      </c>
      <c r="D47" s="1">
        <v>63</v>
      </c>
      <c r="E47" s="4">
        <f t="shared" si="15"/>
        <v>79.210000000000008</v>
      </c>
      <c r="F47" s="1">
        <v>89</v>
      </c>
      <c r="G47" s="1">
        <v>67</v>
      </c>
      <c r="H47" s="5">
        <f t="shared" si="12"/>
        <v>77.89</v>
      </c>
      <c r="I47" s="1">
        <v>85</v>
      </c>
      <c r="J47" s="1">
        <v>163</v>
      </c>
      <c r="K47" s="11">
        <f t="shared" si="8"/>
        <v>5</v>
      </c>
      <c r="L47" s="6">
        <f t="shared" si="13"/>
        <v>157.10000000000002</v>
      </c>
      <c r="M47" s="6">
        <f t="shared" si="14"/>
        <v>82.775000000000006</v>
      </c>
      <c r="N47">
        <v>69</v>
      </c>
      <c r="O47" s="11">
        <f t="shared" si="0"/>
        <v>3.45</v>
      </c>
      <c r="P47" s="9">
        <v>114</v>
      </c>
      <c r="Q47" s="9">
        <f t="shared" si="6"/>
        <v>70.599999999999994</v>
      </c>
      <c r="R47" s="9">
        <v>96</v>
      </c>
      <c r="S47" s="9">
        <f t="shared" si="1"/>
        <v>27</v>
      </c>
      <c r="T47" s="9">
        <f t="shared" si="2"/>
        <v>29.83</v>
      </c>
      <c r="U47" s="11">
        <v>13.75</v>
      </c>
      <c r="V47" s="11">
        <v>37</v>
      </c>
      <c r="W47" s="11">
        <f t="shared" si="3"/>
        <v>4.625</v>
      </c>
      <c r="X47" s="9">
        <f t="shared" si="4"/>
        <v>83.655000000000001</v>
      </c>
      <c r="Y47" s="10" t="str">
        <f t="shared" si="5"/>
        <v>B</v>
      </c>
      <c r="AA47" t="s">
        <v>48</v>
      </c>
    </row>
    <row r="48" spans="1:27">
      <c r="A48">
        <v>1</v>
      </c>
      <c r="B48" s="13" t="s">
        <v>4</v>
      </c>
      <c r="C48" s="13" t="s">
        <v>5</v>
      </c>
      <c r="D48" s="1">
        <v>55</v>
      </c>
      <c r="E48" s="4">
        <f t="shared" si="15"/>
        <v>73.849999999999994</v>
      </c>
      <c r="F48" s="1">
        <v>103</v>
      </c>
      <c r="G48" s="1">
        <v>32</v>
      </c>
      <c r="H48" s="5">
        <f t="shared" si="12"/>
        <v>54.44</v>
      </c>
      <c r="I48" s="1">
        <v>105</v>
      </c>
      <c r="J48" s="1">
        <v>163</v>
      </c>
      <c r="K48" s="11">
        <f t="shared" si="8"/>
        <v>5</v>
      </c>
      <c r="L48" s="6">
        <f t="shared" si="13"/>
        <v>128.29</v>
      </c>
      <c r="M48" s="6">
        <f t="shared" si="14"/>
        <v>84.072499999999991</v>
      </c>
      <c r="N48">
        <v>64</v>
      </c>
      <c r="O48" s="11">
        <f t="shared" si="0"/>
        <v>3.2</v>
      </c>
      <c r="P48" s="9">
        <v>125</v>
      </c>
      <c r="Q48" s="9">
        <f t="shared" si="6"/>
        <v>75</v>
      </c>
      <c r="R48" s="9">
        <v>76</v>
      </c>
      <c r="S48" s="9">
        <f t="shared" si="1"/>
        <v>28.4</v>
      </c>
      <c r="T48" s="9">
        <f t="shared" si="2"/>
        <v>28.9145</v>
      </c>
      <c r="U48" s="11">
        <v>15</v>
      </c>
      <c r="V48" s="11">
        <v>39</v>
      </c>
      <c r="W48" s="11">
        <f t="shared" si="3"/>
        <v>4.875</v>
      </c>
      <c r="X48" s="9">
        <f t="shared" si="4"/>
        <v>85.389499999999998</v>
      </c>
      <c r="Y48" s="10" t="str">
        <f t="shared" si="5"/>
        <v>B</v>
      </c>
    </row>
    <row r="49" spans="1:27">
      <c r="A49">
        <v>1</v>
      </c>
      <c r="B49" s="13" t="s">
        <v>6</v>
      </c>
      <c r="C49" s="13" t="s">
        <v>7</v>
      </c>
      <c r="D49" s="1">
        <v>62</v>
      </c>
      <c r="E49" s="4">
        <f t="shared" si="15"/>
        <v>78.539999999999992</v>
      </c>
      <c r="F49" s="1">
        <v>86</v>
      </c>
      <c r="G49" s="1">
        <v>49</v>
      </c>
      <c r="H49" s="5">
        <f t="shared" si="12"/>
        <v>65.830000000000013</v>
      </c>
      <c r="I49" s="1">
        <v>76</v>
      </c>
      <c r="J49" s="1">
        <v>135</v>
      </c>
      <c r="K49" s="11">
        <f t="shared" si="8"/>
        <v>4.1411042944785272</v>
      </c>
      <c r="L49" s="6">
        <f t="shared" si="13"/>
        <v>144.37</v>
      </c>
      <c r="M49" s="6">
        <f t="shared" si="14"/>
        <v>76.592500000000001</v>
      </c>
      <c r="N49">
        <v>71</v>
      </c>
      <c r="O49" s="11">
        <f t="shared" si="0"/>
        <v>3.55</v>
      </c>
      <c r="P49" s="9">
        <v>142</v>
      </c>
      <c r="Q49" s="9">
        <f t="shared" si="6"/>
        <v>81.800000000000011</v>
      </c>
      <c r="R49" s="9"/>
      <c r="S49" s="9">
        <f t="shared" si="1"/>
        <v>16.2</v>
      </c>
      <c r="T49" s="9">
        <f t="shared" si="2"/>
        <v>31.758500000000005</v>
      </c>
      <c r="U49" s="11">
        <v>13.44</v>
      </c>
      <c r="V49" s="11">
        <v>27</v>
      </c>
      <c r="W49" s="11">
        <f t="shared" si="3"/>
        <v>3.375</v>
      </c>
      <c r="X49" s="9">
        <f t="shared" si="4"/>
        <v>72.464604294478534</v>
      </c>
      <c r="Y49" s="10" t="str">
        <f t="shared" si="5"/>
        <v>C-</v>
      </c>
      <c r="AA49" t="s">
        <v>49</v>
      </c>
    </row>
    <row r="50" spans="1:27">
      <c r="A50">
        <v>1</v>
      </c>
      <c r="B50" s="13" t="s">
        <v>8</v>
      </c>
      <c r="C50" s="13" t="s">
        <v>9</v>
      </c>
      <c r="D50" s="1">
        <v>49</v>
      </c>
      <c r="E50" s="4">
        <f t="shared" si="15"/>
        <v>69.830000000000013</v>
      </c>
      <c r="F50" s="1">
        <v>101</v>
      </c>
      <c r="G50" s="1">
        <v>31</v>
      </c>
      <c r="H50" s="5">
        <f t="shared" si="12"/>
        <v>53.769999999999996</v>
      </c>
      <c r="I50" s="1">
        <v>98</v>
      </c>
      <c r="J50" s="1">
        <v>162</v>
      </c>
      <c r="K50" s="11">
        <f t="shared" si="8"/>
        <v>4.9693251533742329</v>
      </c>
      <c r="L50" s="6">
        <f t="shared" si="13"/>
        <v>123.60000000000001</v>
      </c>
      <c r="M50" s="6">
        <f t="shared" si="14"/>
        <v>80.650000000000006</v>
      </c>
      <c r="N50">
        <v>52</v>
      </c>
      <c r="O50" s="11">
        <f t="shared" si="0"/>
        <v>2.6</v>
      </c>
      <c r="P50" s="9"/>
      <c r="Q50" s="9"/>
      <c r="R50" s="9">
        <v>95</v>
      </c>
      <c r="S50" s="9">
        <f t="shared" si="1"/>
        <v>29.4</v>
      </c>
      <c r="T50" s="9">
        <f t="shared" si="2"/>
        <v>12.360000000000001</v>
      </c>
      <c r="U50" s="11">
        <v>11.25</v>
      </c>
      <c r="V50" s="11">
        <v>31</v>
      </c>
      <c r="W50" s="11">
        <f t="shared" si="3"/>
        <v>3.875</v>
      </c>
      <c r="X50" s="9">
        <f t="shared" si="4"/>
        <v>64.454325153374228</v>
      </c>
      <c r="Y50" s="10" t="str">
        <f t="shared" si="5"/>
        <v>D</v>
      </c>
    </row>
    <row r="51" spans="1:27">
      <c r="A51">
        <v>1</v>
      </c>
      <c r="B51" s="13" t="s">
        <v>14</v>
      </c>
      <c r="C51" s="13" t="s">
        <v>15</v>
      </c>
      <c r="D51" s="1">
        <v>62</v>
      </c>
      <c r="E51" s="4">
        <f t="shared" si="15"/>
        <v>78.539999999999992</v>
      </c>
      <c r="F51" s="1">
        <v>93</v>
      </c>
      <c r="G51" s="1">
        <v>88</v>
      </c>
      <c r="H51" s="5">
        <f t="shared" si="12"/>
        <v>91.960000000000008</v>
      </c>
      <c r="I51" s="1">
        <v>89</v>
      </c>
      <c r="J51" s="1">
        <v>163</v>
      </c>
      <c r="K51" s="11">
        <f t="shared" si="8"/>
        <v>5</v>
      </c>
      <c r="L51" s="6">
        <f t="shared" si="13"/>
        <v>177.20999999999998</v>
      </c>
      <c r="M51" s="6">
        <f t="shared" si="14"/>
        <v>89.802499999999995</v>
      </c>
      <c r="N51">
        <v>82</v>
      </c>
      <c r="O51" s="11">
        <f t="shared" si="0"/>
        <v>4.0999999999999996</v>
      </c>
      <c r="P51" s="9">
        <v>131</v>
      </c>
      <c r="Q51" s="9">
        <f t="shared" si="6"/>
        <v>77.400000000000006</v>
      </c>
      <c r="R51" s="9">
        <v>83.5</v>
      </c>
      <c r="S51" s="9">
        <f t="shared" si="1"/>
        <v>26.55</v>
      </c>
      <c r="T51" s="9">
        <f t="shared" si="2"/>
        <v>33.201000000000001</v>
      </c>
      <c r="U51" s="11">
        <v>12.5</v>
      </c>
      <c r="V51" s="11">
        <v>37</v>
      </c>
      <c r="W51" s="11">
        <f t="shared" si="3"/>
        <v>4.625</v>
      </c>
      <c r="X51" s="9">
        <f t="shared" si="4"/>
        <v>85.975999999999999</v>
      </c>
      <c r="Y51" s="10" t="str">
        <f t="shared" si="5"/>
        <v>B</v>
      </c>
    </row>
    <row r="52" spans="1:27">
      <c r="A52">
        <v>1</v>
      </c>
      <c r="B52" s="13" t="s">
        <v>16</v>
      </c>
      <c r="C52" s="13" t="s">
        <v>17</v>
      </c>
      <c r="D52" s="1">
        <v>76</v>
      </c>
      <c r="E52" s="4">
        <f t="shared" si="15"/>
        <v>87.92</v>
      </c>
      <c r="F52" s="1">
        <v>103</v>
      </c>
      <c r="G52" s="1">
        <v>65</v>
      </c>
      <c r="H52" s="5">
        <f t="shared" si="12"/>
        <v>76.550000000000011</v>
      </c>
      <c r="I52" s="1">
        <v>105</v>
      </c>
      <c r="J52" s="1">
        <v>162</v>
      </c>
      <c r="K52" s="11">
        <f t="shared" si="8"/>
        <v>4.9693251533742329</v>
      </c>
      <c r="L52" s="6">
        <f t="shared" si="13"/>
        <v>164.47000000000003</v>
      </c>
      <c r="M52" s="6">
        <f t="shared" si="14"/>
        <v>93.117500000000007</v>
      </c>
      <c r="N52">
        <v>70</v>
      </c>
      <c r="O52" s="11">
        <f t="shared" si="0"/>
        <v>3.5</v>
      </c>
      <c r="P52" s="9">
        <v>162</v>
      </c>
      <c r="Q52" s="9">
        <f t="shared" si="6"/>
        <v>89.8</v>
      </c>
      <c r="R52" s="9">
        <v>76</v>
      </c>
      <c r="S52" s="9">
        <f t="shared" si="1"/>
        <v>28.4</v>
      </c>
      <c r="T52" s="9">
        <f t="shared" si="2"/>
        <v>35.163499999999999</v>
      </c>
      <c r="U52" s="11">
        <v>15</v>
      </c>
      <c r="V52" s="11">
        <v>38</v>
      </c>
      <c r="W52" s="11">
        <f t="shared" si="3"/>
        <v>4.75</v>
      </c>
      <c r="X52" s="9">
        <f t="shared" si="4"/>
        <v>91.782825153374233</v>
      </c>
      <c r="Y52" s="10" t="str">
        <f t="shared" si="5"/>
        <v>A-</v>
      </c>
      <c r="AA52" t="s">
        <v>49</v>
      </c>
    </row>
    <row r="53" spans="1:27">
      <c r="A53">
        <v>1</v>
      </c>
      <c r="B53" s="13" t="s">
        <v>18</v>
      </c>
      <c r="C53" s="13" t="s">
        <v>19</v>
      </c>
      <c r="D53" s="1">
        <v>50</v>
      </c>
      <c r="E53" s="4">
        <f t="shared" si="15"/>
        <v>70.5</v>
      </c>
      <c r="F53" s="1">
        <v>93</v>
      </c>
      <c r="G53" s="1">
        <v>65</v>
      </c>
      <c r="H53" s="5">
        <f t="shared" si="12"/>
        <v>76.550000000000011</v>
      </c>
      <c r="I53" s="1">
        <v>95</v>
      </c>
      <c r="J53" s="1">
        <v>153</v>
      </c>
      <c r="K53" s="11">
        <f t="shared" si="8"/>
        <v>4.6932515337423313</v>
      </c>
      <c r="L53" s="6">
        <f t="shared" si="13"/>
        <v>150.07500000000002</v>
      </c>
      <c r="M53" s="6">
        <f t="shared" si="14"/>
        <v>84.518750000000011</v>
      </c>
      <c r="N53">
        <v>64</v>
      </c>
      <c r="O53" s="11">
        <f t="shared" si="0"/>
        <v>3.2</v>
      </c>
      <c r="P53" s="9">
        <v>88</v>
      </c>
      <c r="Q53" s="9">
        <f t="shared" si="6"/>
        <v>60.2</v>
      </c>
      <c r="R53" s="9">
        <v>85</v>
      </c>
      <c r="S53" s="9">
        <f t="shared" si="1"/>
        <v>27.3</v>
      </c>
      <c r="T53" s="9">
        <f t="shared" si="2"/>
        <v>27.047500000000003</v>
      </c>
      <c r="U53" s="11">
        <v>15</v>
      </c>
      <c r="V53" s="11">
        <v>37</v>
      </c>
      <c r="W53" s="11">
        <f t="shared" si="3"/>
        <v>4.625</v>
      </c>
      <c r="X53" s="9">
        <f t="shared" si="4"/>
        <v>81.86575153374234</v>
      </c>
      <c r="Y53" s="10" t="str">
        <f t="shared" si="5"/>
        <v>B-</v>
      </c>
    </row>
    <row r="54" spans="1:27">
      <c r="A54">
        <v>1</v>
      </c>
      <c r="B54" s="13" t="s">
        <v>20</v>
      </c>
      <c r="C54" s="13" t="s">
        <v>21</v>
      </c>
      <c r="D54" s="1">
        <v>60</v>
      </c>
      <c r="E54" s="4">
        <f t="shared" si="15"/>
        <v>77.2</v>
      </c>
      <c r="F54" s="1">
        <v>103</v>
      </c>
      <c r="G54" s="1">
        <v>54</v>
      </c>
      <c r="H54" s="5">
        <f t="shared" si="12"/>
        <v>69.180000000000007</v>
      </c>
      <c r="I54" s="1">
        <v>105</v>
      </c>
      <c r="J54" s="1">
        <v>163</v>
      </c>
      <c r="K54" s="11">
        <f t="shared" si="8"/>
        <v>5</v>
      </c>
      <c r="L54" s="6">
        <f t="shared" si="13"/>
        <v>146.38</v>
      </c>
      <c r="M54" s="6">
        <f t="shared" si="14"/>
        <v>88.594999999999999</v>
      </c>
      <c r="N54">
        <v>69</v>
      </c>
      <c r="O54" s="11">
        <f t="shared" si="0"/>
        <v>3.45</v>
      </c>
      <c r="P54" s="9">
        <v>152</v>
      </c>
      <c r="Q54" s="9">
        <f t="shared" si="6"/>
        <v>85.800000000000011</v>
      </c>
      <c r="R54" s="9">
        <v>76</v>
      </c>
      <c r="S54" s="9">
        <f t="shared" si="1"/>
        <v>28.4</v>
      </c>
      <c r="T54" s="9">
        <f t="shared" si="2"/>
        <v>33.059000000000005</v>
      </c>
      <c r="U54" s="11">
        <v>15</v>
      </c>
      <c r="V54" s="11">
        <v>39</v>
      </c>
      <c r="W54" s="11">
        <f t="shared" si="3"/>
        <v>4.875</v>
      </c>
      <c r="X54" s="9">
        <f t="shared" si="4"/>
        <v>89.783999999999992</v>
      </c>
      <c r="Y54" s="10" t="str">
        <f t="shared" si="5"/>
        <v>B+</v>
      </c>
      <c r="AA54" t="s">
        <v>49</v>
      </c>
    </row>
    <row r="55" spans="1:27">
      <c r="A55">
        <v>1</v>
      </c>
      <c r="B55" s="13" t="s">
        <v>22</v>
      </c>
      <c r="C55" s="13" t="s">
        <v>23</v>
      </c>
      <c r="D55" s="1">
        <v>54</v>
      </c>
      <c r="E55" s="4">
        <f t="shared" si="15"/>
        <v>73.180000000000007</v>
      </c>
      <c r="F55" s="1">
        <v>95</v>
      </c>
      <c r="G55" s="1">
        <v>37</v>
      </c>
      <c r="H55" s="5">
        <f t="shared" si="12"/>
        <v>57.790000000000006</v>
      </c>
      <c r="I55" s="1">
        <v>93</v>
      </c>
      <c r="J55" s="1">
        <v>163</v>
      </c>
      <c r="K55" s="11">
        <f t="shared" si="8"/>
        <v>5</v>
      </c>
      <c r="L55" s="6">
        <f t="shared" si="13"/>
        <v>130.97000000000003</v>
      </c>
      <c r="M55" s="6">
        <f t="shared" si="14"/>
        <v>79.742500000000007</v>
      </c>
      <c r="N55">
        <v>80</v>
      </c>
      <c r="O55" s="11">
        <f t="shared" si="0"/>
        <v>4</v>
      </c>
      <c r="P55" s="9">
        <v>121</v>
      </c>
      <c r="Q55" s="9">
        <f t="shared" si="6"/>
        <v>73.400000000000006</v>
      </c>
      <c r="R55" s="9"/>
      <c r="S55" s="9">
        <f t="shared" si="1"/>
        <v>18.8</v>
      </c>
      <c r="T55" s="9">
        <f t="shared" si="2"/>
        <v>28.5685</v>
      </c>
      <c r="U55" s="11">
        <v>13.75</v>
      </c>
      <c r="V55" s="11">
        <v>39</v>
      </c>
      <c r="W55" s="11">
        <f t="shared" si="3"/>
        <v>4.875</v>
      </c>
      <c r="X55" s="9">
        <f t="shared" si="4"/>
        <v>74.993499999999997</v>
      </c>
      <c r="Y55" s="10" t="str">
        <f t="shared" si="5"/>
        <v>C</v>
      </c>
    </row>
    <row r="56" spans="1:27">
      <c r="A56">
        <v>1</v>
      </c>
      <c r="B56" s="13" t="s">
        <v>24</v>
      </c>
      <c r="C56" s="13" t="s">
        <v>25</v>
      </c>
      <c r="D56" s="1">
        <v>87</v>
      </c>
      <c r="E56" s="4">
        <f t="shared" si="15"/>
        <v>95.29</v>
      </c>
      <c r="F56" s="1">
        <v>88</v>
      </c>
      <c r="G56" s="1">
        <v>80</v>
      </c>
      <c r="H56" s="5">
        <f t="shared" si="12"/>
        <v>86.6</v>
      </c>
      <c r="I56" s="1">
        <v>95</v>
      </c>
      <c r="J56" s="1">
        <v>163</v>
      </c>
      <c r="K56" s="11">
        <f t="shared" si="8"/>
        <v>5</v>
      </c>
      <c r="L56" s="6">
        <f t="shared" si="13"/>
        <v>181.89</v>
      </c>
      <c r="M56" s="6">
        <f t="shared" si="14"/>
        <v>91.222499999999997</v>
      </c>
      <c r="N56">
        <v>82</v>
      </c>
      <c r="O56" s="11">
        <f t="shared" si="0"/>
        <v>4.0999999999999996</v>
      </c>
      <c r="P56" s="9">
        <v>178</v>
      </c>
      <c r="Q56" s="9">
        <f t="shared" si="6"/>
        <v>96.2</v>
      </c>
      <c r="R56" s="9">
        <v>95</v>
      </c>
      <c r="S56" s="9">
        <f t="shared" si="1"/>
        <v>27.8</v>
      </c>
      <c r="T56" s="9">
        <f t="shared" si="2"/>
        <v>37.954499999999996</v>
      </c>
      <c r="U56" s="11">
        <v>15</v>
      </c>
      <c r="V56" s="11">
        <v>39</v>
      </c>
      <c r="W56" s="11">
        <f t="shared" si="3"/>
        <v>4.875</v>
      </c>
      <c r="X56" s="9">
        <f t="shared" si="4"/>
        <v>94.729500000000002</v>
      </c>
      <c r="Y56" s="10" t="str">
        <f t="shared" si="5"/>
        <v>A</v>
      </c>
      <c r="AA56" t="s">
        <v>48</v>
      </c>
    </row>
    <row r="57" spans="1:27">
      <c r="A57">
        <v>1</v>
      </c>
      <c r="B57" s="13" t="s">
        <v>26</v>
      </c>
      <c r="C57" s="13" t="s">
        <v>120</v>
      </c>
      <c r="D57" s="1">
        <v>66</v>
      </c>
      <c r="E57" s="4">
        <f t="shared" si="15"/>
        <v>81.22</v>
      </c>
      <c r="F57" s="1">
        <v>105</v>
      </c>
      <c r="G57" s="1">
        <v>77</v>
      </c>
      <c r="H57" s="5">
        <f t="shared" si="12"/>
        <v>84.59</v>
      </c>
      <c r="I57" s="1">
        <v>95</v>
      </c>
      <c r="J57" s="1">
        <v>148</v>
      </c>
      <c r="K57" s="11">
        <f t="shared" si="8"/>
        <v>4.5398773006134974</v>
      </c>
      <c r="L57" s="6">
        <f t="shared" si="13"/>
        <v>167.495</v>
      </c>
      <c r="M57" s="6">
        <f t="shared" si="14"/>
        <v>91.873750000000001</v>
      </c>
      <c r="N57">
        <v>65</v>
      </c>
      <c r="O57" s="11">
        <f t="shared" si="0"/>
        <v>3.25</v>
      </c>
      <c r="P57" s="9">
        <v>167</v>
      </c>
      <c r="Q57" s="9">
        <f t="shared" si="6"/>
        <v>91.8</v>
      </c>
      <c r="R57" s="9"/>
      <c r="S57" s="9">
        <f t="shared" si="1"/>
        <v>20</v>
      </c>
      <c r="T57" s="9">
        <f t="shared" si="2"/>
        <v>35.830500000000001</v>
      </c>
      <c r="U57" s="11">
        <v>11</v>
      </c>
      <c r="V57" s="11">
        <v>25</v>
      </c>
      <c r="W57" s="11">
        <f t="shared" si="3"/>
        <v>3.125</v>
      </c>
      <c r="X57" s="9">
        <f t="shared" si="4"/>
        <v>77.745377300613498</v>
      </c>
      <c r="Y57" s="10" t="str">
        <f t="shared" si="5"/>
        <v>C+</v>
      </c>
      <c r="Z57" t="s">
        <v>149</v>
      </c>
      <c r="AA57" t="s">
        <v>49</v>
      </c>
    </row>
    <row r="58" spans="1:27">
      <c r="A58">
        <v>1</v>
      </c>
      <c r="B58" s="13" t="s">
        <v>27</v>
      </c>
      <c r="C58" s="13" t="s">
        <v>28</v>
      </c>
      <c r="D58" s="1">
        <v>32</v>
      </c>
      <c r="E58" s="4">
        <f t="shared" si="15"/>
        <v>58.44</v>
      </c>
      <c r="H58" s="5"/>
      <c r="J58" s="1">
        <v>57</v>
      </c>
      <c r="K58" s="11">
        <f t="shared" si="8"/>
        <v>1.7484662576687116</v>
      </c>
      <c r="L58" s="6"/>
      <c r="M58" s="6"/>
      <c r="N58">
        <v>0</v>
      </c>
      <c r="O58" s="11">
        <f t="shared" si="0"/>
        <v>0</v>
      </c>
      <c r="P58" s="9"/>
      <c r="Q58" s="9"/>
      <c r="R58" s="9"/>
      <c r="S58" s="9">
        <f t="shared" si="1"/>
        <v>0</v>
      </c>
      <c r="T58" s="9">
        <f t="shared" si="2"/>
        <v>5.8440000000000003</v>
      </c>
      <c r="U58" s="11">
        <v>0</v>
      </c>
      <c r="V58" s="11">
        <v>19</v>
      </c>
      <c r="W58" s="11">
        <f t="shared" si="3"/>
        <v>2.375</v>
      </c>
      <c r="X58" s="9">
        <f t="shared" si="4"/>
        <v>9.9674662576687112</v>
      </c>
      <c r="Y58" s="10" t="str">
        <f t="shared" si="5"/>
        <v>F</v>
      </c>
    </row>
    <row r="59" spans="1:27">
      <c r="A59">
        <v>1</v>
      </c>
      <c r="B59" s="13" t="s">
        <v>29</v>
      </c>
      <c r="C59" s="13" t="s">
        <v>30</v>
      </c>
      <c r="D59" s="1">
        <v>53</v>
      </c>
      <c r="E59" s="4">
        <f t="shared" si="15"/>
        <v>72.510000000000005</v>
      </c>
      <c r="F59" s="1">
        <v>98</v>
      </c>
      <c r="G59" s="1">
        <v>50</v>
      </c>
      <c r="H59" s="5">
        <f t="shared" ref="H59:H77" si="16">33+0.67*G59</f>
        <v>66.5</v>
      </c>
      <c r="I59" s="1">
        <v>92</v>
      </c>
      <c r="J59" s="1">
        <v>159</v>
      </c>
      <c r="K59" s="11">
        <f t="shared" si="8"/>
        <v>4.8773006134969323</v>
      </c>
      <c r="L59" s="6">
        <f t="shared" ref="L59:L77" si="17">IF(E59&lt;H59,0.5*E59+1.5*H59,E59+H59)</f>
        <v>139.01</v>
      </c>
      <c r="M59" s="6">
        <f t="shared" ref="M59:M77" si="18">(F59+I59+L59)/4</f>
        <v>82.252499999999998</v>
      </c>
      <c r="N59">
        <v>82</v>
      </c>
      <c r="O59" s="11">
        <f t="shared" si="0"/>
        <v>4.0999999999999996</v>
      </c>
      <c r="P59" s="9">
        <v>108</v>
      </c>
      <c r="Q59" s="9">
        <f t="shared" si="6"/>
        <v>68.2</v>
      </c>
      <c r="R59" s="9">
        <v>95</v>
      </c>
      <c r="S59" s="9">
        <f t="shared" si="1"/>
        <v>28.5</v>
      </c>
      <c r="T59" s="9">
        <f t="shared" si="2"/>
        <v>27.626000000000001</v>
      </c>
      <c r="U59" s="11"/>
      <c r="V59" s="11">
        <v>38</v>
      </c>
      <c r="W59" s="11">
        <f t="shared" si="3"/>
        <v>4.75</v>
      </c>
      <c r="X59" s="9">
        <f t="shared" si="4"/>
        <v>69.853300613496941</v>
      </c>
      <c r="Y59" s="10" t="str">
        <f t="shared" si="5"/>
        <v>D+</v>
      </c>
      <c r="AA59" t="s">
        <v>49</v>
      </c>
    </row>
    <row r="60" spans="1:27">
      <c r="A60">
        <v>1</v>
      </c>
      <c r="B60" s="13" t="s">
        <v>31</v>
      </c>
      <c r="C60" s="13" t="s">
        <v>32</v>
      </c>
      <c r="D60" s="1">
        <v>55</v>
      </c>
      <c r="E60" s="4">
        <f t="shared" si="15"/>
        <v>73.849999999999994</v>
      </c>
      <c r="F60" s="1">
        <v>103</v>
      </c>
      <c r="G60" s="1">
        <v>66</v>
      </c>
      <c r="H60" s="5">
        <f t="shared" si="16"/>
        <v>77.22</v>
      </c>
      <c r="I60" s="1">
        <v>105</v>
      </c>
      <c r="J60" s="1">
        <v>163</v>
      </c>
      <c r="K60" s="11">
        <f t="shared" si="8"/>
        <v>5</v>
      </c>
      <c r="L60" s="6">
        <f t="shared" si="17"/>
        <v>152.755</v>
      </c>
      <c r="M60" s="6">
        <f t="shared" si="18"/>
        <v>90.188749999999999</v>
      </c>
      <c r="N60">
        <v>69</v>
      </c>
      <c r="O60" s="11">
        <f t="shared" si="0"/>
        <v>3.45</v>
      </c>
      <c r="P60" s="9">
        <v>133</v>
      </c>
      <c r="Q60" s="9">
        <f t="shared" si="6"/>
        <v>78.2</v>
      </c>
      <c r="R60" s="9">
        <v>76</v>
      </c>
      <c r="S60" s="9">
        <f t="shared" si="1"/>
        <v>28.4</v>
      </c>
      <c r="T60" s="9">
        <f t="shared" si="2"/>
        <v>31.013500000000001</v>
      </c>
      <c r="U60" s="11">
        <v>15</v>
      </c>
      <c r="V60" s="11">
        <v>39</v>
      </c>
      <c r="W60" s="11">
        <f t="shared" si="3"/>
        <v>4.875</v>
      </c>
      <c r="X60" s="9">
        <f t="shared" si="4"/>
        <v>87.738499999999988</v>
      </c>
      <c r="Y60" s="10" t="str">
        <f t="shared" si="5"/>
        <v>B+</v>
      </c>
      <c r="AA60" t="s">
        <v>48</v>
      </c>
    </row>
    <row r="61" spans="1:27">
      <c r="A61">
        <v>1</v>
      </c>
      <c r="B61" s="13" t="s">
        <v>33</v>
      </c>
      <c r="C61" s="13" t="s">
        <v>34</v>
      </c>
      <c r="D61" s="1">
        <v>57</v>
      </c>
      <c r="E61" s="4">
        <f t="shared" si="15"/>
        <v>75.19</v>
      </c>
      <c r="H61" s="5">
        <f t="shared" si="16"/>
        <v>33</v>
      </c>
      <c r="J61" s="1">
        <v>78</v>
      </c>
      <c r="K61" s="11">
        <f t="shared" si="8"/>
        <v>2.3926380368098159</v>
      </c>
      <c r="L61" s="6">
        <f t="shared" si="17"/>
        <v>108.19</v>
      </c>
      <c r="M61" s="6">
        <f t="shared" si="18"/>
        <v>27.047499999999999</v>
      </c>
      <c r="N61">
        <v>42</v>
      </c>
      <c r="O61" s="11">
        <f t="shared" si="0"/>
        <v>2.1</v>
      </c>
      <c r="P61" s="9"/>
      <c r="Q61" s="9"/>
      <c r="R61" s="9"/>
      <c r="S61" s="9">
        <f t="shared" si="1"/>
        <v>0</v>
      </c>
      <c r="T61" s="9">
        <f t="shared" si="2"/>
        <v>10.819000000000001</v>
      </c>
      <c r="U61" s="11">
        <v>0</v>
      </c>
      <c r="V61" s="11">
        <v>20</v>
      </c>
      <c r="W61" s="11">
        <f t="shared" si="3"/>
        <v>2.5</v>
      </c>
      <c r="X61" s="9">
        <f t="shared" si="4"/>
        <v>17.811638036809818</v>
      </c>
      <c r="Y61" s="10" t="str">
        <f t="shared" si="5"/>
        <v>F</v>
      </c>
    </row>
    <row r="62" spans="1:27">
      <c r="A62">
        <v>2</v>
      </c>
      <c r="B62" s="13" t="s">
        <v>40</v>
      </c>
      <c r="C62" s="13" t="s">
        <v>78</v>
      </c>
      <c r="D62" s="1">
        <v>28</v>
      </c>
      <c r="E62" s="5">
        <f t="shared" si="15"/>
        <v>55.760000000000005</v>
      </c>
      <c r="G62" s="1">
        <v>35</v>
      </c>
      <c r="H62" s="5">
        <f t="shared" si="16"/>
        <v>56.45</v>
      </c>
      <c r="J62" s="1">
        <v>132</v>
      </c>
      <c r="K62" s="11">
        <f t="shared" si="8"/>
        <v>4.0490797546012267</v>
      </c>
      <c r="L62" s="6">
        <f t="shared" si="17"/>
        <v>112.55500000000001</v>
      </c>
      <c r="M62" s="6">
        <f t="shared" si="18"/>
        <v>28.138750000000002</v>
      </c>
      <c r="N62">
        <v>0</v>
      </c>
      <c r="O62" s="11">
        <f t="shared" si="0"/>
        <v>0</v>
      </c>
      <c r="P62" s="9">
        <v>70</v>
      </c>
      <c r="Q62" s="9">
        <f t="shared" si="6"/>
        <v>53</v>
      </c>
      <c r="R62" s="9">
        <v>63</v>
      </c>
      <c r="S62" s="9">
        <f t="shared" si="1"/>
        <v>6.3</v>
      </c>
      <c r="T62" s="9">
        <f t="shared" si="2"/>
        <v>21.855499999999999</v>
      </c>
      <c r="U62" s="11"/>
      <c r="V62" s="11">
        <v>26</v>
      </c>
      <c r="W62" s="11">
        <f>V62/5</f>
        <v>5.2</v>
      </c>
      <c r="X62" s="9">
        <f t="shared" si="4"/>
        <v>37.40457975460123</v>
      </c>
      <c r="Y62" s="10" t="str">
        <f t="shared" si="5"/>
        <v>F</v>
      </c>
    </row>
    <row r="63" spans="1:27">
      <c r="A63">
        <v>2</v>
      </c>
      <c r="B63" s="13" t="s">
        <v>41</v>
      </c>
      <c r="C63" s="13" t="s">
        <v>79</v>
      </c>
      <c r="D63" s="1">
        <v>44</v>
      </c>
      <c r="E63" s="5">
        <f t="shared" si="15"/>
        <v>66.48</v>
      </c>
      <c r="F63" s="1">
        <v>100</v>
      </c>
      <c r="G63" s="1">
        <v>46</v>
      </c>
      <c r="H63" s="5">
        <f t="shared" si="16"/>
        <v>63.82</v>
      </c>
      <c r="I63" s="1">
        <v>90</v>
      </c>
      <c r="J63" s="1">
        <v>135</v>
      </c>
      <c r="K63" s="11">
        <f t="shared" si="8"/>
        <v>4.1411042944785272</v>
      </c>
      <c r="L63" s="6">
        <f t="shared" si="17"/>
        <v>130.30000000000001</v>
      </c>
      <c r="M63" s="6">
        <f t="shared" si="18"/>
        <v>80.075000000000003</v>
      </c>
      <c r="N63">
        <v>75</v>
      </c>
      <c r="O63" s="11">
        <f t="shared" si="0"/>
        <v>3.75</v>
      </c>
      <c r="P63" s="9">
        <v>82</v>
      </c>
      <c r="Q63" s="9">
        <f t="shared" si="6"/>
        <v>57.800000000000004</v>
      </c>
      <c r="R63" s="9">
        <v>78.5</v>
      </c>
      <c r="S63" s="9">
        <f t="shared" si="1"/>
        <v>26.85</v>
      </c>
      <c r="T63" s="9">
        <f t="shared" si="2"/>
        <v>24.590000000000003</v>
      </c>
      <c r="U63" s="11">
        <v>13.75</v>
      </c>
      <c r="V63" s="11">
        <v>28</v>
      </c>
      <c r="W63" s="11">
        <f t="shared" ref="W63:W77" si="19">V63/5</f>
        <v>5.6</v>
      </c>
      <c r="X63" s="9">
        <f t="shared" si="4"/>
        <v>78.68110429447853</v>
      </c>
      <c r="Y63" s="10" t="str">
        <f t="shared" si="5"/>
        <v>C+</v>
      </c>
    </row>
    <row r="64" spans="1:27">
      <c r="A64">
        <v>2</v>
      </c>
      <c r="B64" s="13" t="s">
        <v>42</v>
      </c>
      <c r="C64" s="13" t="s">
        <v>80</v>
      </c>
      <c r="D64" s="1">
        <v>90</v>
      </c>
      <c r="E64" s="5">
        <f t="shared" si="15"/>
        <v>97.300000000000011</v>
      </c>
      <c r="F64" s="1">
        <v>99</v>
      </c>
      <c r="G64" s="1">
        <v>94</v>
      </c>
      <c r="H64" s="5">
        <f t="shared" si="16"/>
        <v>95.98</v>
      </c>
      <c r="I64" s="1">
        <v>99</v>
      </c>
      <c r="J64" s="1">
        <v>163</v>
      </c>
      <c r="K64" s="11">
        <f t="shared" si="8"/>
        <v>5</v>
      </c>
      <c r="L64" s="6">
        <f t="shared" si="17"/>
        <v>193.28000000000003</v>
      </c>
      <c r="M64" s="6">
        <f t="shared" si="18"/>
        <v>97.820000000000007</v>
      </c>
      <c r="N64">
        <v>79</v>
      </c>
      <c r="O64" s="11">
        <f t="shared" si="0"/>
        <v>3.95</v>
      </c>
      <c r="P64" s="9">
        <v>175</v>
      </c>
      <c r="Q64" s="9">
        <f t="shared" si="6"/>
        <v>95</v>
      </c>
      <c r="R64" s="9">
        <v>95</v>
      </c>
      <c r="S64" s="9">
        <f t="shared" si="1"/>
        <v>29.3</v>
      </c>
      <c r="T64" s="9">
        <f t="shared" si="2"/>
        <v>38.328000000000003</v>
      </c>
      <c r="U64" s="11">
        <v>15</v>
      </c>
      <c r="V64" s="11">
        <v>22</v>
      </c>
      <c r="W64" s="11">
        <f t="shared" si="19"/>
        <v>4.4000000000000004</v>
      </c>
      <c r="X64" s="9">
        <f t="shared" si="4"/>
        <v>95.978000000000009</v>
      </c>
      <c r="Y64" s="10" t="str">
        <f t="shared" si="5"/>
        <v>A</v>
      </c>
    </row>
    <row r="65" spans="1:27">
      <c r="A65">
        <v>2</v>
      </c>
      <c r="B65" s="13" t="s">
        <v>43</v>
      </c>
      <c r="C65" s="13" t="s">
        <v>81</v>
      </c>
      <c r="D65" s="1">
        <v>72</v>
      </c>
      <c r="E65" s="5">
        <f t="shared" si="15"/>
        <v>85.240000000000009</v>
      </c>
      <c r="F65" s="1">
        <v>87</v>
      </c>
      <c r="G65" s="1">
        <v>94</v>
      </c>
      <c r="H65" s="5">
        <f t="shared" si="16"/>
        <v>95.98</v>
      </c>
      <c r="I65" s="1">
        <v>90</v>
      </c>
      <c r="J65" s="1">
        <v>154</v>
      </c>
      <c r="K65" s="11">
        <f t="shared" si="8"/>
        <v>4.7239263803680984</v>
      </c>
      <c r="L65" s="6">
        <f t="shared" si="17"/>
        <v>186.59</v>
      </c>
      <c r="M65" s="6">
        <f t="shared" si="18"/>
        <v>90.897500000000008</v>
      </c>
      <c r="N65">
        <v>82</v>
      </c>
      <c r="O65" s="11">
        <f t="shared" si="0"/>
        <v>4.0999999999999996</v>
      </c>
      <c r="P65" s="9">
        <v>165</v>
      </c>
      <c r="Q65" s="9">
        <f t="shared" si="6"/>
        <v>91</v>
      </c>
      <c r="R65" s="9">
        <v>80</v>
      </c>
      <c r="S65" s="9">
        <f t="shared" si="1"/>
        <v>25.7</v>
      </c>
      <c r="T65" s="9">
        <f t="shared" si="2"/>
        <v>36.858999999999995</v>
      </c>
      <c r="U65" s="11">
        <v>13.75</v>
      </c>
      <c r="V65" s="11">
        <v>23</v>
      </c>
      <c r="W65" s="11">
        <f t="shared" si="19"/>
        <v>4.5999999999999996</v>
      </c>
      <c r="X65" s="9">
        <f t="shared" si="4"/>
        <v>89.732926380368085</v>
      </c>
      <c r="Y65" s="10" t="str">
        <f t="shared" si="5"/>
        <v>B+</v>
      </c>
    </row>
    <row r="66" spans="1:27">
      <c r="A66">
        <v>2</v>
      </c>
      <c r="B66" s="13" t="s">
        <v>44</v>
      </c>
      <c r="C66" s="13" t="s">
        <v>82</v>
      </c>
      <c r="D66" s="1">
        <v>55</v>
      </c>
      <c r="E66" s="5">
        <f t="shared" si="15"/>
        <v>73.849999999999994</v>
      </c>
      <c r="G66" s="1">
        <v>84</v>
      </c>
      <c r="H66" s="5">
        <f t="shared" si="16"/>
        <v>89.28</v>
      </c>
      <c r="I66" s="1">
        <v>79</v>
      </c>
      <c r="J66" s="1">
        <v>163</v>
      </c>
      <c r="K66" s="11">
        <f t="shared" si="8"/>
        <v>5</v>
      </c>
      <c r="L66" s="6">
        <f t="shared" si="17"/>
        <v>170.84500000000003</v>
      </c>
      <c r="M66" s="6">
        <f t="shared" si="18"/>
        <v>62.461250000000007</v>
      </c>
      <c r="N66">
        <v>87</v>
      </c>
      <c r="O66" s="11">
        <f t="shared" si="0"/>
        <v>4.3499999999999996</v>
      </c>
      <c r="P66" s="9">
        <v>147</v>
      </c>
      <c r="Q66" s="9">
        <f t="shared" si="6"/>
        <v>83.800000000000011</v>
      </c>
      <c r="R66" s="9">
        <v>91</v>
      </c>
      <c r="S66" s="9">
        <f t="shared" si="1"/>
        <v>17</v>
      </c>
      <c r="T66" s="9">
        <f t="shared" si="2"/>
        <v>33.844499999999996</v>
      </c>
      <c r="U66" s="11">
        <v>12.5</v>
      </c>
      <c r="V66" s="11">
        <v>12</v>
      </c>
      <c r="W66" s="11">
        <f t="shared" si="19"/>
        <v>2.4</v>
      </c>
      <c r="X66" s="9">
        <f t="shared" si="4"/>
        <v>75.094500000000011</v>
      </c>
      <c r="Y66" s="10" t="str">
        <f t="shared" si="5"/>
        <v>C</v>
      </c>
    </row>
    <row r="67" spans="1:27">
      <c r="A67">
        <v>2</v>
      </c>
      <c r="B67" s="13" t="s">
        <v>65</v>
      </c>
      <c r="C67" s="13" t="s">
        <v>83</v>
      </c>
      <c r="D67" s="1">
        <v>22</v>
      </c>
      <c r="E67" s="5">
        <f t="shared" si="15"/>
        <v>51.74</v>
      </c>
      <c r="F67" s="1">
        <v>60</v>
      </c>
      <c r="G67" s="1">
        <v>53</v>
      </c>
      <c r="H67" s="5">
        <f t="shared" si="16"/>
        <v>68.510000000000005</v>
      </c>
      <c r="J67" s="1">
        <v>61</v>
      </c>
      <c r="K67" s="11">
        <f t="shared" si="8"/>
        <v>1.8711656441717792</v>
      </c>
      <c r="L67" s="6">
        <f t="shared" si="17"/>
        <v>128.63500000000002</v>
      </c>
      <c r="M67" s="6">
        <f t="shared" si="18"/>
        <v>47.158750000000005</v>
      </c>
      <c r="O67" s="11">
        <f t="shared" si="0"/>
        <v>0</v>
      </c>
      <c r="P67" s="9">
        <v>97</v>
      </c>
      <c r="Q67" s="9">
        <f t="shared" si="6"/>
        <v>63.800000000000004</v>
      </c>
      <c r="R67" s="9"/>
      <c r="S67" s="9">
        <f t="shared" si="1"/>
        <v>6</v>
      </c>
      <c r="T67" s="9">
        <f t="shared" si="2"/>
        <v>25.6235</v>
      </c>
      <c r="U67" s="11"/>
      <c r="V67" s="11">
        <v>23</v>
      </c>
      <c r="W67" s="11">
        <f t="shared" si="19"/>
        <v>4.5999999999999996</v>
      </c>
      <c r="X67" s="9">
        <f t="shared" si="4"/>
        <v>38.094665644171783</v>
      </c>
      <c r="Y67" s="10" t="str">
        <f t="shared" si="5"/>
        <v>F</v>
      </c>
    </row>
    <row r="68" spans="1:27">
      <c r="A68">
        <v>2</v>
      </c>
      <c r="B68" s="13" t="s">
        <v>66</v>
      </c>
      <c r="C68" s="13" t="s">
        <v>84</v>
      </c>
      <c r="D68" s="1">
        <v>82</v>
      </c>
      <c r="E68" s="5">
        <f t="shared" si="15"/>
        <v>91.94</v>
      </c>
      <c r="F68" s="1">
        <v>95</v>
      </c>
      <c r="G68" s="1">
        <v>90</v>
      </c>
      <c r="H68" s="5">
        <f t="shared" si="16"/>
        <v>93.300000000000011</v>
      </c>
      <c r="I68" s="1">
        <v>80</v>
      </c>
      <c r="J68" s="1">
        <v>154</v>
      </c>
      <c r="K68" s="11">
        <f t="shared" si="8"/>
        <v>4.7239263803680984</v>
      </c>
      <c r="L68" s="6">
        <f t="shared" si="17"/>
        <v>185.92000000000002</v>
      </c>
      <c r="M68" s="6">
        <f t="shared" si="18"/>
        <v>90.23</v>
      </c>
      <c r="N68">
        <v>83</v>
      </c>
      <c r="O68" s="11">
        <f t="shared" ref="O68:O77" si="20">N68/20</f>
        <v>4.1500000000000004</v>
      </c>
      <c r="P68" s="9">
        <v>176</v>
      </c>
      <c r="Q68" s="9">
        <f t="shared" ref="Q68:Q77" si="21">2/5*P68+25</f>
        <v>95.4</v>
      </c>
      <c r="R68" s="9"/>
      <c r="S68" s="9">
        <f t="shared" ref="S68:S77" si="22">(F68+I68+R68)/10</f>
        <v>17.5</v>
      </c>
      <c r="T68" s="9">
        <f t="shared" ref="T68:T77" si="23">MAX(0.05*E68+0.05*H68+0.3*Q68,0.05*E68+0.15*H68+0.2*Q68,0.1*E68+0.05*H68+0.25*Q68,0.1*E68+0.1*H68+0.2*Q68)</f>
        <v>37.882000000000005</v>
      </c>
      <c r="U68" s="11">
        <v>10</v>
      </c>
      <c r="V68" s="11">
        <v>21</v>
      </c>
      <c r="W68" s="11">
        <f t="shared" si="19"/>
        <v>4.2</v>
      </c>
      <c r="X68" s="9">
        <f t="shared" ref="X68:X77" si="24">K68+O68+S68+T68+U68+W68</f>
        <v>78.455926380368098</v>
      </c>
      <c r="Y68" s="10" t="str">
        <f t="shared" ref="Y68:Y77" si="25">LOOKUP(X68,D$79:D$91,E$79:E$91)</f>
        <v>C+</v>
      </c>
    </row>
    <row r="69" spans="1:27">
      <c r="A69">
        <v>2</v>
      </c>
      <c r="B69" s="13" t="s">
        <v>67</v>
      </c>
      <c r="C69" s="13" t="s">
        <v>85</v>
      </c>
      <c r="D69" s="1">
        <v>68</v>
      </c>
      <c r="E69" s="5">
        <f t="shared" si="15"/>
        <v>82.56</v>
      </c>
      <c r="F69" s="1">
        <v>81</v>
      </c>
      <c r="G69" s="1">
        <v>70</v>
      </c>
      <c r="H69" s="5">
        <f t="shared" si="16"/>
        <v>79.900000000000006</v>
      </c>
      <c r="I69" s="1">
        <v>90</v>
      </c>
      <c r="J69" s="1">
        <v>159</v>
      </c>
      <c r="K69" s="11">
        <f t="shared" si="8"/>
        <v>4.8773006134969323</v>
      </c>
      <c r="L69" s="6">
        <f t="shared" si="17"/>
        <v>162.46</v>
      </c>
      <c r="M69" s="6">
        <f t="shared" si="18"/>
        <v>83.365000000000009</v>
      </c>
      <c r="N69">
        <v>49</v>
      </c>
      <c r="O69" s="11">
        <f t="shared" si="20"/>
        <v>2.4500000000000002</v>
      </c>
      <c r="P69" s="9">
        <v>147</v>
      </c>
      <c r="Q69" s="9">
        <f t="shared" si="21"/>
        <v>83.800000000000011</v>
      </c>
      <c r="R69" s="9">
        <v>80</v>
      </c>
      <c r="S69" s="9">
        <f t="shared" si="22"/>
        <v>25.1</v>
      </c>
      <c r="T69" s="9">
        <f t="shared" si="23"/>
        <v>33.263000000000005</v>
      </c>
      <c r="U69" s="11"/>
      <c r="V69" s="11">
        <v>17</v>
      </c>
      <c r="W69" s="11">
        <f t="shared" si="19"/>
        <v>3.4</v>
      </c>
      <c r="X69" s="9">
        <f t="shared" si="24"/>
        <v>69.090300613496936</v>
      </c>
      <c r="Y69" s="10" t="str">
        <f t="shared" si="25"/>
        <v>D+</v>
      </c>
    </row>
    <row r="70" spans="1:27">
      <c r="A70">
        <v>2</v>
      </c>
      <c r="B70" s="13" t="s">
        <v>70</v>
      </c>
      <c r="C70" s="13" t="s">
        <v>86</v>
      </c>
      <c r="D70" s="1">
        <v>81</v>
      </c>
      <c r="E70" s="5">
        <f t="shared" si="15"/>
        <v>91.27000000000001</v>
      </c>
      <c r="F70" s="1">
        <v>92</v>
      </c>
      <c r="G70" s="1">
        <v>96</v>
      </c>
      <c r="H70" s="5">
        <f t="shared" si="16"/>
        <v>97.320000000000007</v>
      </c>
      <c r="I70" s="1">
        <v>85</v>
      </c>
      <c r="J70" s="1">
        <v>161</v>
      </c>
      <c r="K70" s="11">
        <f t="shared" ref="K70:K77" si="26">J70*5/163</f>
        <v>4.9386503067484666</v>
      </c>
      <c r="L70" s="6">
        <f t="shared" si="17"/>
        <v>191.61500000000001</v>
      </c>
      <c r="M70" s="6">
        <f t="shared" si="18"/>
        <v>92.153750000000002</v>
      </c>
      <c r="N70">
        <v>90</v>
      </c>
      <c r="O70" s="11">
        <f t="shared" si="20"/>
        <v>4.5</v>
      </c>
      <c r="P70" s="9">
        <v>186</v>
      </c>
      <c r="Q70" s="9">
        <f t="shared" si="21"/>
        <v>99.4</v>
      </c>
      <c r="R70" s="9">
        <v>96</v>
      </c>
      <c r="S70" s="9">
        <f t="shared" si="22"/>
        <v>27.3</v>
      </c>
      <c r="T70" s="9">
        <f t="shared" si="23"/>
        <v>39.249499999999998</v>
      </c>
      <c r="U70" s="11">
        <v>15</v>
      </c>
      <c r="V70" s="11">
        <v>20</v>
      </c>
      <c r="W70" s="11">
        <f t="shared" si="19"/>
        <v>4</v>
      </c>
      <c r="X70" s="9">
        <f t="shared" si="24"/>
        <v>94.988150306748466</v>
      </c>
      <c r="Y70" s="10" t="str">
        <f t="shared" si="25"/>
        <v>A</v>
      </c>
      <c r="Z70" t="s">
        <v>149</v>
      </c>
    </row>
    <row r="71" spans="1:27">
      <c r="A71">
        <v>2</v>
      </c>
      <c r="B71" s="13" t="s">
        <v>71</v>
      </c>
      <c r="C71" s="13" t="s">
        <v>87</v>
      </c>
      <c r="D71" s="1">
        <v>61</v>
      </c>
      <c r="E71" s="5">
        <f t="shared" ref="E71:E77" si="27">37+0.67*D71</f>
        <v>77.87</v>
      </c>
      <c r="F71" s="1">
        <v>93</v>
      </c>
      <c r="G71" s="1">
        <v>61</v>
      </c>
      <c r="H71" s="5">
        <f t="shared" si="16"/>
        <v>73.87</v>
      </c>
      <c r="I71" s="1">
        <v>85</v>
      </c>
      <c r="J71" s="1">
        <v>142</v>
      </c>
      <c r="K71" s="11">
        <f t="shared" si="26"/>
        <v>4.3558282208588954</v>
      </c>
      <c r="L71" s="6">
        <f t="shared" si="17"/>
        <v>151.74</v>
      </c>
      <c r="M71" s="6">
        <f t="shared" si="18"/>
        <v>82.435000000000002</v>
      </c>
      <c r="N71">
        <v>52</v>
      </c>
      <c r="O71" s="11">
        <f t="shared" si="20"/>
        <v>2.6</v>
      </c>
      <c r="P71" s="9">
        <v>165</v>
      </c>
      <c r="Q71" s="9">
        <f t="shared" si="21"/>
        <v>91</v>
      </c>
      <c r="R71" s="9">
        <v>80</v>
      </c>
      <c r="S71" s="9">
        <f t="shared" si="22"/>
        <v>25.8</v>
      </c>
      <c r="T71" s="9">
        <f t="shared" si="23"/>
        <v>34.887</v>
      </c>
      <c r="U71" s="11">
        <v>11.88</v>
      </c>
      <c r="V71" s="11">
        <v>19</v>
      </c>
      <c r="W71" s="11">
        <f t="shared" si="19"/>
        <v>3.8</v>
      </c>
      <c r="X71" s="9">
        <f t="shared" si="24"/>
        <v>83.322828220858881</v>
      </c>
      <c r="Y71" s="10" t="str">
        <f t="shared" si="25"/>
        <v>B-</v>
      </c>
    </row>
    <row r="72" spans="1:27">
      <c r="A72">
        <v>2</v>
      </c>
      <c r="B72" s="13" t="s">
        <v>72</v>
      </c>
      <c r="C72" s="13" t="s">
        <v>88</v>
      </c>
      <c r="D72" s="1">
        <v>80</v>
      </c>
      <c r="E72" s="5">
        <f t="shared" si="27"/>
        <v>90.6</v>
      </c>
      <c r="F72" s="1">
        <v>104</v>
      </c>
      <c r="G72" s="1">
        <v>94</v>
      </c>
      <c r="H72" s="5">
        <f t="shared" si="16"/>
        <v>95.98</v>
      </c>
      <c r="I72" s="1">
        <v>91</v>
      </c>
      <c r="J72" s="1">
        <v>163</v>
      </c>
      <c r="K72" s="11">
        <f t="shared" si="26"/>
        <v>5</v>
      </c>
      <c r="L72" s="6">
        <f t="shared" si="17"/>
        <v>189.26999999999998</v>
      </c>
      <c r="M72" s="6">
        <f t="shared" si="18"/>
        <v>96.067499999999995</v>
      </c>
      <c r="N72">
        <v>84</v>
      </c>
      <c r="O72" s="11">
        <f t="shared" si="20"/>
        <v>4.2</v>
      </c>
      <c r="P72" s="9">
        <v>172</v>
      </c>
      <c r="Q72" s="9">
        <f t="shared" si="21"/>
        <v>93.8</v>
      </c>
      <c r="R72" s="9">
        <v>92</v>
      </c>
      <c r="S72" s="9">
        <f t="shared" si="22"/>
        <v>28.7</v>
      </c>
      <c r="T72" s="9">
        <f t="shared" si="23"/>
        <v>37.686999999999998</v>
      </c>
      <c r="U72" s="11">
        <v>15</v>
      </c>
      <c r="V72" s="11">
        <v>25</v>
      </c>
      <c r="W72" s="11">
        <f t="shared" si="19"/>
        <v>5</v>
      </c>
      <c r="X72" s="9">
        <f t="shared" si="24"/>
        <v>95.586999999999989</v>
      </c>
      <c r="Y72" s="10" t="str">
        <f t="shared" si="25"/>
        <v>A</v>
      </c>
      <c r="Z72" t="s">
        <v>149</v>
      </c>
      <c r="AA72" t="s">
        <v>49</v>
      </c>
    </row>
    <row r="73" spans="1:27">
      <c r="A73">
        <v>2</v>
      </c>
      <c r="B73" s="13" t="s">
        <v>73</v>
      </c>
      <c r="C73" s="13" t="s">
        <v>89</v>
      </c>
      <c r="D73" s="1">
        <v>59</v>
      </c>
      <c r="E73" s="5">
        <f t="shared" si="27"/>
        <v>76.53</v>
      </c>
      <c r="F73" s="1">
        <v>82</v>
      </c>
      <c r="G73" s="1">
        <v>73</v>
      </c>
      <c r="H73" s="5">
        <f t="shared" si="16"/>
        <v>81.91</v>
      </c>
      <c r="I73" s="1">
        <v>76</v>
      </c>
      <c r="J73" s="1">
        <v>149</v>
      </c>
      <c r="K73" s="11">
        <f t="shared" si="26"/>
        <v>4.5705521472392636</v>
      </c>
      <c r="L73" s="6">
        <f t="shared" si="17"/>
        <v>161.13</v>
      </c>
      <c r="M73" s="6">
        <f t="shared" si="18"/>
        <v>79.782499999999999</v>
      </c>
      <c r="N73">
        <v>66</v>
      </c>
      <c r="O73" s="11">
        <f t="shared" si="20"/>
        <v>3.3</v>
      </c>
      <c r="P73" s="9">
        <v>158</v>
      </c>
      <c r="Q73" s="9">
        <f t="shared" si="21"/>
        <v>88.2</v>
      </c>
      <c r="R73" s="9">
        <v>96</v>
      </c>
      <c r="S73" s="9">
        <f t="shared" si="22"/>
        <v>25.4</v>
      </c>
      <c r="T73" s="9">
        <f t="shared" si="23"/>
        <v>34.382000000000005</v>
      </c>
      <c r="U73" s="11">
        <v>13.75</v>
      </c>
      <c r="V73" s="11">
        <v>19</v>
      </c>
      <c r="W73" s="11">
        <f t="shared" si="19"/>
        <v>3.8</v>
      </c>
      <c r="X73" s="9">
        <f t="shared" si="24"/>
        <v>85.202552147239274</v>
      </c>
      <c r="Y73" s="10" t="str">
        <f t="shared" si="25"/>
        <v>B</v>
      </c>
    </row>
    <row r="74" spans="1:27">
      <c r="A74">
        <v>2</v>
      </c>
      <c r="B74" s="13" t="s">
        <v>74</v>
      </c>
      <c r="C74" s="13" t="s">
        <v>90</v>
      </c>
      <c r="D74" s="1">
        <v>78</v>
      </c>
      <c r="E74" s="5">
        <f t="shared" si="27"/>
        <v>89.26</v>
      </c>
      <c r="F74" s="1">
        <v>82</v>
      </c>
      <c r="G74" s="1">
        <v>88</v>
      </c>
      <c r="H74" s="5">
        <f t="shared" si="16"/>
        <v>91.960000000000008</v>
      </c>
      <c r="I74" s="1">
        <v>76</v>
      </c>
      <c r="J74" s="1">
        <v>163</v>
      </c>
      <c r="K74" s="11">
        <f t="shared" si="26"/>
        <v>5</v>
      </c>
      <c r="L74" s="6">
        <f t="shared" si="17"/>
        <v>182.57</v>
      </c>
      <c r="M74" s="6">
        <f t="shared" si="18"/>
        <v>85.142499999999998</v>
      </c>
      <c r="N74">
        <v>77</v>
      </c>
      <c r="O74" s="11">
        <f t="shared" si="20"/>
        <v>3.85</v>
      </c>
      <c r="P74" s="9">
        <v>170</v>
      </c>
      <c r="Q74" s="9">
        <f t="shared" si="21"/>
        <v>93</v>
      </c>
      <c r="R74" s="9">
        <v>96</v>
      </c>
      <c r="S74" s="9">
        <f t="shared" si="22"/>
        <v>25.4</v>
      </c>
      <c r="T74" s="9">
        <f t="shared" si="23"/>
        <v>36.960999999999999</v>
      </c>
      <c r="U74" s="11"/>
      <c r="V74" s="11">
        <v>21</v>
      </c>
      <c r="W74" s="11">
        <f t="shared" si="19"/>
        <v>4.2</v>
      </c>
      <c r="X74" s="9">
        <f t="shared" si="24"/>
        <v>75.411000000000001</v>
      </c>
      <c r="Y74" s="10" t="str">
        <f t="shared" si="25"/>
        <v>C</v>
      </c>
    </row>
    <row r="75" spans="1:27">
      <c r="A75">
        <v>2</v>
      </c>
      <c r="B75" s="13" t="s">
        <v>75</v>
      </c>
      <c r="C75" s="13" t="s">
        <v>91</v>
      </c>
      <c r="D75" s="1">
        <v>80</v>
      </c>
      <c r="E75" s="5">
        <f t="shared" si="27"/>
        <v>90.6</v>
      </c>
      <c r="F75" s="1">
        <v>94</v>
      </c>
      <c r="G75" s="1">
        <v>90</v>
      </c>
      <c r="H75" s="5">
        <f t="shared" si="16"/>
        <v>93.300000000000011</v>
      </c>
      <c r="I75" s="1">
        <v>97</v>
      </c>
      <c r="J75" s="1">
        <v>163</v>
      </c>
      <c r="K75" s="11">
        <f t="shared" si="26"/>
        <v>5</v>
      </c>
      <c r="L75" s="6">
        <f t="shared" si="17"/>
        <v>185.25</v>
      </c>
      <c r="M75" s="6">
        <f t="shared" si="18"/>
        <v>94.0625</v>
      </c>
      <c r="N75">
        <v>84</v>
      </c>
      <c r="O75" s="11">
        <f t="shared" si="20"/>
        <v>4.2</v>
      </c>
      <c r="P75" s="9">
        <v>156</v>
      </c>
      <c r="Q75" s="9">
        <f t="shared" si="21"/>
        <v>87.4</v>
      </c>
      <c r="R75" s="9">
        <v>95</v>
      </c>
      <c r="S75" s="9">
        <f t="shared" si="22"/>
        <v>28.6</v>
      </c>
      <c r="T75" s="9">
        <f t="shared" si="23"/>
        <v>36.005000000000003</v>
      </c>
      <c r="U75" s="11">
        <v>15</v>
      </c>
      <c r="V75" s="11">
        <v>23</v>
      </c>
      <c r="W75" s="11">
        <f t="shared" si="19"/>
        <v>4.5999999999999996</v>
      </c>
      <c r="X75" s="9">
        <f t="shared" si="24"/>
        <v>93.405000000000001</v>
      </c>
      <c r="Y75" s="10" t="str">
        <f t="shared" si="25"/>
        <v>A</v>
      </c>
    </row>
    <row r="76" spans="1:27">
      <c r="A76">
        <v>2</v>
      </c>
      <c r="B76" s="13" t="s">
        <v>76</v>
      </c>
      <c r="C76" s="13" t="s">
        <v>92</v>
      </c>
      <c r="D76" s="1">
        <v>49</v>
      </c>
      <c r="E76" s="5">
        <f t="shared" si="27"/>
        <v>69.830000000000013</v>
      </c>
      <c r="G76" s="1">
        <v>49</v>
      </c>
      <c r="H76" s="5">
        <f t="shared" si="16"/>
        <v>65.830000000000013</v>
      </c>
      <c r="J76" s="1">
        <v>3</v>
      </c>
      <c r="K76" s="11">
        <f t="shared" si="26"/>
        <v>9.202453987730061E-2</v>
      </c>
      <c r="L76" s="6">
        <f t="shared" si="17"/>
        <v>135.66000000000003</v>
      </c>
      <c r="M76" s="6">
        <f t="shared" si="18"/>
        <v>33.915000000000006</v>
      </c>
      <c r="N76">
        <v>0</v>
      </c>
      <c r="O76" s="11">
        <f t="shared" si="20"/>
        <v>0</v>
      </c>
      <c r="P76" s="9">
        <v>76</v>
      </c>
      <c r="Q76" s="9">
        <f t="shared" si="21"/>
        <v>55.400000000000006</v>
      </c>
      <c r="R76" s="9"/>
      <c r="S76" s="9">
        <f t="shared" si="22"/>
        <v>0</v>
      </c>
      <c r="T76" s="9">
        <f t="shared" si="23"/>
        <v>24.646000000000004</v>
      </c>
      <c r="U76" s="11">
        <v>1.25</v>
      </c>
      <c r="V76" s="11">
        <v>15</v>
      </c>
      <c r="W76" s="11">
        <f t="shared" si="19"/>
        <v>3</v>
      </c>
      <c r="X76" s="9">
        <f t="shared" si="24"/>
        <v>28.988024539877305</v>
      </c>
      <c r="Y76" s="10" t="str">
        <f t="shared" si="25"/>
        <v>F</v>
      </c>
    </row>
    <row r="77" spans="1:27">
      <c r="A77">
        <v>2</v>
      </c>
      <c r="B77" s="13" t="s">
        <v>77</v>
      </c>
      <c r="C77" s="13" t="s">
        <v>93</v>
      </c>
      <c r="D77" s="1">
        <v>83</v>
      </c>
      <c r="E77" s="5">
        <f t="shared" si="27"/>
        <v>92.610000000000014</v>
      </c>
      <c r="F77" s="1">
        <v>103</v>
      </c>
      <c r="G77" s="1">
        <v>89</v>
      </c>
      <c r="H77" s="5">
        <f t="shared" si="16"/>
        <v>92.63</v>
      </c>
      <c r="I77" s="1">
        <v>89</v>
      </c>
      <c r="J77" s="1">
        <v>146</v>
      </c>
      <c r="K77" s="11">
        <f t="shared" si="26"/>
        <v>4.4785276073619631</v>
      </c>
      <c r="L77" s="6">
        <f t="shared" si="17"/>
        <v>185.25</v>
      </c>
      <c r="M77" s="6">
        <f t="shared" si="18"/>
        <v>94.3125</v>
      </c>
      <c r="N77">
        <v>83</v>
      </c>
      <c r="O77" s="11">
        <f t="shared" si="20"/>
        <v>4.1500000000000004</v>
      </c>
      <c r="P77" s="9">
        <v>179</v>
      </c>
      <c r="Q77" s="9">
        <f t="shared" si="21"/>
        <v>96.600000000000009</v>
      </c>
      <c r="R77" s="9">
        <v>80.5</v>
      </c>
      <c r="S77" s="9">
        <f t="shared" si="22"/>
        <v>27.25</v>
      </c>
      <c r="T77" s="9">
        <f t="shared" si="23"/>
        <v>38.242000000000004</v>
      </c>
      <c r="U77" s="11"/>
      <c r="V77" s="11">
        <v>24</v>
      </c>
      <c r="W77" s="11">
        <f t="shared" si="19"/>
        <v>4.8</v>
      </c>
      <c r="X77" s="9">
        <f t="shared" si="24"/>
        <v>78.920527607361961</v>
      </c>
      <c r="Y77" s="10" t="str">
        <f t="shared" si="25"/>
        <v>C+</v>
      </c>
    </row>
    <row r="79" spans="1:27">
      <c r="D79" s="1">
        <v>0</v>
      </c>
      <c r="E79" s="1" t="s">
        <v>53</v>
      </c>
    </row>
    <row r="80" spans="1:27">
      <c r="D80" s="1">
        <v>60</v>
      </c>
      <c r="E80" s="1" t="s">
        <v>52</v>
      </c>
    </row>
    <row r="81" spans="4:5">
      <c r="D81" s="1">
        <f>D80+3.33333333333333</f>
        <v>63.333333333333329</v>
      </c>
      <c r="E81" s="1" t="s">
        <v>54</v>
      </c>
    </row>
    <row r="82" spans="4:5">
      <c r="D82" s="1">
        <f t="shared" ref="D82:D92" si="28">D81+3.33333333333333</f>
        <v>66.666666666666657</v>
      </c>
      <c r="E82" s="1" t="s">
        <v>55</v>
      </c>
    </row>
    <row r="83" spans="4:5">
      <c r="D83" s="1">
        <f t="shared" si="28"/>
        <v>69.999999999999986</v>
      </c>
      <c r="E83" s="1" t="s">
        <v>56</v>
      </c>
    </row>
    <row r="84" spans="4:5">
      <c r="D84" s="1">
        <f t="shared" si="28"/>
        <v>73.333333333333314</v>
      </c>
      <c r="E84" s="1" t="s">
        <v>57</v>
      </c>
    </row>
    <row r="85" spans="4:5">
      <c r="D85" s="1">
        <f t="shared" si="28"/>
        <v>76.666666666666643</v>
      </c>
      <c r="E85" s="1" t="s">
        <v>58</v>
      </c>
    </row>
    <row r="86" spans="4:5">
      <c r="D86" s="1">
        <f t="shared" si="28"/>
        <v>79.999999999999972</v>
      </c>
      <c r="E86" s="1" t="s">
        <v>59</v>
      </c>
    </row>
    <row r="87" spans="4:5">
      <c r="D87" s="1">
        <f t="shared" si="28"/>
        <v>83.3333333333333</v>
      </c>
      <c r="E87" s="1" t="s">
        <v>51</v>
      </c>
    </row>
    <row r="88" spans="4:5">
      <c r="D88" s="1">
        <f t="shared" si="28"/>
        <v>86.666666666666629</v>
      </c>
      <c r="E88" s="1" t="s">
        <v>60</v>
      </c>
    </row>
    <row r="89" spans="4:5">
      <c r="D89" s="1">
        <f t="shared" si="28"/>
        <v>89.999999999999957</v>
      </c>
      <c r="E89" s="1" t="s">
        <v>61</v>
      </c>
    </row>
    <row r="90" spans="4:5">
      <c r="D90" s="1">
        <f t="shared" si="28"/>
        <v>93.333333333333286</v>
      </c>
      <c r="E90" s="1" t="s">
        <v>62</v>
      </c>
    </row>
    <row r="91" spans="4:5">
      <c r="D91" s="1">
        <f t="shared" si="28"/>
        <v>96.666666666666615</v>
      </c>
      <c r="E91" s="1" t="s">
        <v>63</v>
      </c>
    </row>
  </sheetData>
  <sortState ref="A3:S77">
    <sortCondition ref="A4:A77"/>
    <sortCondition ref="B4:B77"/>
    <sortCondition ref="C4:C77"/>
  </sortState>
  <phoneticPr fontId="18" type="noConversion"/>
  <pageMargins left="0.7" right="0.7" top="0.5" bottom="0.25" header="0.3" footer="0.3"/>
  <pageSetup scale="61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gc_CSCE150A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'Charles Riedesel'</cp:lastModifiedBy>
  <cp:lastPrinted>2010-12-18T04:33:32Z</cp:lastPrinted>
  <dcterms:created xsi:type="dcterms:W3CDTF">2010-11-20T04:50:55Z</dcterms:created>
  <dcterms:modified xsi:type="dcterms:W3CDTF">2010-12-18T04:34:36Z</dcterms:modified>
</cp:coreProperties>
</file>